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LASSIFICATION Worksheet " sheetId="1" r:id="rId1"/>
  </sheets>
  <definedNames>
    <definedName name="_xlnm.Print_Area" localSheetId="0">'CLASSIFICATION Worksheet '!$A$1:$G$53</definedName>
  </definedNames>
  <calcPr fullCalcOnLoad="1"/>
</workbook>
</file>

<file path=xl/sharedStrings.xml><?xml version="1.0" encoding="utf-8"?>
<sst xmlns="http://schemas.openxmlformats.org/spreadsheetml/2006/main" count="113" uniqueCount="92">
  <si>
    <t>Report Date:</t>
  </si>
  <si>
    <t>Prop. #:</t>
  </si>
  <si>
    <t>Line Entry</t>
  </si>
  <si>
    <t>( G )</t>
  </si>
  <si>
    <t>( H )</t>
  </si>
  <si>
    <t>( I )</t>
  </si>
  <si>
    <t>( J )</t>
  </si>
  <si>
    <t>( K )</t>
  </si>
  <si>
    <t>Reviewer:</t>
  </si>
  <si>
    <t>Letting Date:</t>
  </si>
  <si>
    <t>Number</t>
  </si>
  <si>
    <t>Rail Const/Rehab</t>
  </si>
  <si>
    <t>Brdg Painting</t>
  </si>
  <si>
    <t>Street Lighting</t>
  </si>
  <si>
    <t>Bldg Const.</t>
  </si>
  <si>
    <t>Incidental Const.</t>
  </si>
  <si>
    <t>Project(s):</t>
  </si>
  <si>
    <t>Highway/Route:</t>
  </si>
  <si>
    <t>County(s):</t>
  </si>
  <si>
    <t>( B )</t>
  </si>
  <si>
    <t>( E )</t>
  </si>
  <si>
    <t xml:space="preserve">( C ) </t>
  </si>
  <si>
    <t>( D )</t>
  </si>
  <si>
    <t>( F )</t>
  </si>
  <si>
    <t>Grading:</t>
  </si>
  <si>
    <t xml:space="preserve">Base Course: </t>
  </si>
  <si>
    <t>Concrete:</t>
  </si>
  <si>
    <t>Mobilization:</t>
  </si>
  <si>
    <t>Asphalt:</t>
  </si>
  <si>
    <t>Structure:</t>
  </si>
  <si>
    <t>Pipe Total =</t>
  </si>
  <si>
    <t>(From Page 4)</t>
  </si>
  <si>
    <t>Totals</t>
  </si>
  <si>
    <t>Totals:</t>
  </si>
  <si>
    <t>Available Classifications</t>
  </si>
  <si>
    <t>% of PS&amp;E Est.</t>
  </si>
  <si>
    <t>Pipe Items (Continued)</t>
  </si>
  <si>
    <t>Incidental Items (Continued)</t>
  </si>
  <si>
    <t>SYMBOLS</t>
  </si>
  <si>
    <t>DESCRIPTIONS</t>
  </si>
  <si>
    <t>__________</t>
  </si>
  <si>
    <t>____________________________________</t>
  </si>
  <si>
    <t>A</t>
  </si>
  <si>
    <t>General Construction</t>
  </si>
  <si>
    <t>B</t>
  </si>
  <si>
    <t>Grading</t>
  </si>
  <si>
    <t>C</t>
  </si>
  <si>
    <t>Concrete Pavement</t>
  </si>
  <si>
    <t>D</t>
  </si>
  <si>
    <t>Asphaltic Pavement</t>
  </si>
  <si>
    <t>E</t>
  </si>
  <si>
    <t>Gravel / Crushed Stone</t>
  </si>
  <si>
    <t>F</t>
  </si>
  <si>
    <t>Structures</t>
  </si>
  <si>
    <t>G</t>
  </si>
  <si>
    <t>Rail Construction / Rehabilitation</t>
  </si>
  <si>
    <t>H</t>
  </si>
  <si>
    <t>Bridge Painting</t>
  </si>
  <si>
    <t>I</t>
  </si>
  <si>
    <t>Street / Airport Lighting</t>
  </si>
  <si>
    <t>J</t>
  </si>
  <si>
    <t>Building Construction</t>
  </si>
  <si>
    <t>K</t>
  </si>
  <si>
    <t>Incidental Construction</t>
  </si>
  <si>
    <r>
      <t xml:space="preserve">Incidental Construction            </t>
    </r>
    <r>
      <rPr>
        <sz val="8"/>
        <rFont val="Arial"/>
        <family val="2"/>
      </rPr>
      <t>Sub-Total</t>
    </r>
  </si>
  <si>
    <t xml:space="preserve">
</t>
  </si>
  <si>
    <t xml:space="preserve">Project Classification Rules
1. Class Symbol “A” should be used when all other individual class sub-totals are ≤ 35 % of the PSE Estimate.
2. A Class Symbol shall be combined with class “A” if the sub-total for that class is &gt; 35% and &lt; 67% of the PSE Estimate.
3. Use a single Class Symbol (other than “A”) when the sub-total for that class ≥ 67% of the PSE Estimate.
</t>
  </si>
  <si>
    <r>
      <t>Grading</t>
    </r>
    <r>
      <rPr>
        <sz val="10"/>
        <rFont val="Arial"/>
        <family val="2"/>
      </rPr>
      <t xml:space="preserve">  ("</t>
    </r>
    <r>
      <rPr>
        <b/>
        <sz val="10"/>
        <rFont val="Arial"/>
        <family val="0"/>
      </rPr>
      <t>B</t>
    </r>
    <r>
      <rPr>
        <sz val="10"/>
        <rFont val="Arial"/>
        <family val="2"/>
      </rPr>
      <t>")</t>
    </r>
  </si>
  <si>
    <r>
      <t>Concrete</t>
    </r>
    <r>
      <rPr>
        <sz val="10"/>
        <rFont val="Arial"/>
        <family val="0"/>
      </rPr>
      <t xml:space="preserve">  (</t>
    </r>
    <r>
      <rPr>
        <sz val="10"/>
        <rFont val="Arial"/>
        <family val="0"/>
      </rPr>
      <t>"</t>
    </r>
    <r>
      <rPr>
        <b/>
        <sz val="10"/>
        <rFont val="Arial"/>
        <family val="0"/>
      </rPr>
      <t>C</t>
    </r>
    <r>
      <rPr>
        <sz val="10"/>
        <rFont val="Arial"/>
        <family val="0"/>
      </rPr>
      <t>")</t>
    </r>
  </si>
  <si>
    <r>
      <t>Asphalt</t>
    </r>
    <r>
      <rPr>
        <sz val="10"/>
        <rFont val="Arial"/>
        <family val="0"/>
      </rPr>
      <t xml:space="preserve">  (</t>
    </r>
    <r>
      <rPr>
        <sz val="10"/>
        <rFont val="Arial"/>
        <family val="0"/>
      </rPr>
      <t>"</t>
    </r>
    <r>
      <rPr>
        <b/>
        <sz val="10"/>
        <rFont val="Arial"/>
        <family val="0"/>
      </rPr>
      <t>D</t>
    </r>
    <r>
      <rPr>
        <sz val="10"/>
        <rFont val="Arial"/>
        <family val="0"/>
      </rPr>
      <t>")</t>
    </r>
  </si>
  <si>
    <r>
      <t>Base Course</t>
    </r>
    <r>
      <rPr>
        <sz val="10"/>
        <rFont val="Arial"/>
        <family val="0"/>
      </rPr>
      <t xml:space="preserve">  (</t>
    </r>
    <r>
      <rPr>
        <sz val="10"/>
        <rFont val="Arial"/>
        <family val="0"/>
      </rPr>
      <t>"</t>
    </r>
    <r>
      <rPr>
        <b/>
        <sz val="10"/>
        <rFont val="Arial"/>
        <family val="0"/>
      </rPr>
      <t>E</t>
    </r>
    <r>
      <rPr>
        <sz val="10"/>
        <rFont val="Arial"/>
        <family val="0"/>
      </rPr>
      <t>")</t>
    </r>
  </si>
  <si>
    <r>
      <t>Structures</t>
    </r>
    <r>
      <rPr>
        <sz val="10"/>
        <rFont val="Arial"/>
        <family val="0"/>
      </rPr>
      <t xml:space="preserve">  (</t>
    </r>
    <r>
      <rPr>
        <sz val="10"/>
        <rFont val="Arial"/>
        <family val="0"/>
      </rPr>
      <t>"</t>
    </r>
    <r>
      <rPr>
        <b/>
        <sz val="10"/>
        <rFont val="Arial"/>
        <family val="0"/>
      </rPr>
      <t>F</t>
    </r>
    <r>
      <rPr>
        <sz val="10"/>
        <rFont val="Arial"/>
        <family val="0"/>
      </rPr>
      <t>")</t>
    </r>
  </si>
  <si>
    <t>% contract $ considered</t>
  </si>
  <si>
    <t>Classification</t>
  </si>
  <si>
    <t xml:space="preserve">         PS&amp;E Estimate (Except E&amp;C) Total:</t>
  </si>
  <si>
    <t>N</t>
  </si>
  <si>
    <t>O</t>
  </si>
  <si>
    <t>T</t>
  </si>
  <si>
    <t>R</t>
  </si>
  <si>
    <t>W</t>
  </si>
  <si>
    <t>PS&amp;E Estimate (Except E&amp;C) Total:</t>
  </si>
  <si>
    <t>Class</t>
  </si>
  <si>
    <t>Override</t>
  </si>
  <si>
    <r>
      <t>Rail Const/Rehab</t>
    </r>
    <r>
      <rPr>
        <sz val="10"/>
        <rFont val="Arial"/>
        <family val="2"/>
      </rPr>
      <t xml:space="preserve">  ("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")</t>
    </r>
  </si>
  <si>
    <r>
      <t>Bridge Painting</t>
    </r>
    <r>
      <rPr>
        <sz val="10"/>
        <rFont val="Arial"/>
        <family val="2"/>
      </rPr>
      <t xml:space="preserve">  ("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")</t>
    </r>
  </si>
  <si>
    <r>
      <t>St/Airport Lighting</t>
    </r>
    <r>
      <rPr>
        <sz val="10"/>
        <rFont val="Arial"/>
        <family val="2"/>
      </rPr>
      <t xml:space="preserve">  ("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")</t>
    </r>
  </si>
  <si>
    <r>
      <t>Building Const</t>
    </r>
    <r>
      <rPr>
        <sz val="10"/>
        <rFont val="Arial"/>
        <family val="2"/>
      </rPr>
      <t xml:space="preserve">  ("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>")</t>
    </r>
  </si>
  <si>
    <r>
      <t>Incidental Const</t>
    </r>
    <r>
      <rPr>
        <sz val="10"/>
        <rFont val="Arial"/>
        <family val="2"/>
      </rPr>
      <t xml:space="preserve">  ("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")</t>
    </r>
  </si>
  <si>
    <t>DO NOT DELETE THIS BLOCK</t>
  </si>
  <si>
    <t>S</t>
  </si>
  <si>
    <t xml:space="preserve">Contract Final </t>
  </si>
  <si>
    <t>DgD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</si>
</sst>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mm\ d\,\ yyyy"/>
    <numFmt numFmtId="172" formatCode="&quot;$&quot;#,##0.00"/>
    <numFmt numFmtId="173" formatCode="m/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"/>
    <numFmt numFmtId="178" formatCode="0.E+00"/>
    <numFmt numFmtId="179" formatCode="dd\-mmm\-yy"/>
    <numFmt numFmtId="180" formatCode="mmmm\-yy"/>
    <numFmt numFmtId="181" formatCode="d\-mmm\-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Narrow"/>
      <family val="2"/>
    </font>
    <font>
      <sz val="36"/>
      <name val="Arial Black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28"/>
      <name val="Arial Black"/>
      <family val="2"/>
    </font>
    <font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0" fontId="0" fillId="0" borderId="12" xfId="0" applyNumberFormat="1" applyBorder="1" applyAlignment="1" applyProtection="1">
      <alignment horizontal="center"/>
      <protection/>
    </xf>
    <xf numFmtId="170" fontId="0" fillId="0" borderId="13" xfId="0" applyNumberFormat="1" applyBorder="1" applyAlignment="1" applyProtection="1">
      <alignment horizontal="center"/>
      <protection/>
    </xf>
    <xf numFmtId="170" fontId="0" fillId="0" borderId="14" xfId="0" applyNumberFormat="1" applyBorder="1" applyAlignment="1" applyProtection="1">
      <alignment horizontal="center"/>
      <protection/>
    </xf>
    <xf numFmtId="170" fontId="0" fillId="0" borderId="11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/>
      <protection/>
    </xf>
    <xf numFmtId="3" fontId="0" fillId="33" borderId="15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>
      <alignment/>
      <protection/>
    </xf>
    <xf numFmtId="3" fontId="0" fillId="33" borderId="20" xfId="0" applyNumberFormat="1" applyFill="1" applyBorder="1" applyAlignment="1" applyProtection="1">
      <alignment horizontal="center"/>
      <protection locked="0"/>
    </xf>
    <xf numFmtId="3" fontId="0" fillId="33" borderId="19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1" fillId="0" borderId="33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/>
      <protection/>
    </xf>
    <xf numFmtId="0" fontId="1" fillId="0" borderId="30" xfId="0" applyFont="1" applyBorder="1" applyAlignment="1" applyProtection="1">
      <alignment horizontal="centerContinuous"/>
      <protection/>
    </xf>
    <xf numFmtId="0" fontId="1" fillId="0" borderId="16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8" fillId="0" borderId="35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3" fontId="1" fillId="0" borderId="39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36" xfId="0" applyNumberFormat="1" applyFont="1" applyBorder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39" xfId="0" applyNumberFormat="1" applyFont="1" applyBorder="1" applyAlignment="1" applyProtection="1">
      <alignment horizontal="center"/>
      <protection/>
    </xf>
    <xf numFmtId="0" fontId="1" fillId="0" borderId="27" xfId="0" applyNumberFormat="1" applyFont="1" applyBorder="1" applyAlignment="1" applyProtection="1">
      <alignment horizontal="center"/>
      <protection/>
    </xf>
    <xf numFmtId="0" fontId="1" fillId="0" borderId="28" xfId="0" applyNumberFormat="1" applyFont="1" applyBorder="1" applyAlignment="1" applyProtection="1">
      <alignment horizontal="center"/>
      <protection/>
    </xf>
    <xf numFmtId="0" fontId="4" fillId="0" borderId="30" xfId="0" applyFont="1" applyBorder="1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3" fontId="15" fillId="0" borderId="20" xfId="0" applyNumberFormat="1" applyFont="1" applyBorder="1" applyAlignment="1" applyProtection="1">
      <alignment/>
      <protection locked="0"/>
    </xf>
    <xf numFmtId="3" fontId="15" fillId="0" borderId="13" xfId="0" applyNumberFormat="1" applyFont="1" applyBorder="1" applyAlignment="1" applyProtection="1">
      <alignment/>
      <protection locked="0"/>
    </xf>
    <xf numFmtId="3" fontId="15" fillId="0" borderId="19" xfId="0" applyNumberFormat="1" applyFont="1" applyBorder="1" applyAlignment="1" applyProtection="1">
      <alignment/>
      <protection locked="0"/>
    </xf>
    <xf numFmtId="3" fontId="15" fillId="0" borderId="40" xfId="0" applyNumberFormat="1" applyFont="1" applyBorder="1" applyAlignment="1" applyProtection="1">
      <alignment/>
      <protection locked="0"/>
    </xf>
    <xf numFmtId="3" fontId="15" fillId="0" borderId="41" xfId="0" applyNumberFormat="1" applyFont="1" applyBorder="1" applyAlignment="1" applyProtection="1">
      <alignment/>
      <protection locked="0"/>
    </xf>
    <xf numFmtId="3" fontId="15" fillId="0" borderId="42" xfId="0" applyNumberFormat="1" applyFont="1" applyBorder="1" applyAlignment="1" applyProtection="1">
      <alignment/>
      <protection locked="0"/>
    </xf>
    <xf numFmtId="3" fontId="15" fillId="0" borderId="43" xfId="0" applyNumberFormat="1" applyFont="1" applyBorder="1" applyAlignment="1" applyProtection="1">
      <alignment/>
      <protection locked="0"/>
    </xf>
    <xf numFmtId="3" fontId="15" fillId="0" borderId="32" xfId="0" applyNumberFormat="1" applyFont="1" applyBorder="1" applyAlignment="1" applyProtection="1">
      <alignment/>
      <protection locked="0"/>
    </xf>
    <xf numFmtId="3" fontId="15" fillId="0" borderId="44" xfId="0" applyNumberFormat="1" applyFont="1" applyBorder="1" applyAlignment="1" applyProtection="1">
      <alignment/>
      <protection locked="0"/>
    </xf>
    <xf numFmtId="3" fontId="15" fillId="0" borderId="38" xfId="0" applyNumberFormat="1" applyFont="1" applyBorder="1" applyAlignment="1" applyProtection="1">
      <alignment/>
      <protection locked="0"/>
    </xf>
    <xf numFmtId="0" fontId="1" fillId="0" borderId="45" xfId="0" applyFont="1" applyBorder="1" applyAlignment="1" quotePrefix="1">
      <alignment horizontal="center"/>
    </xf>
    <xf numFmtId="0" fontId="1" fillId="0" borderId="46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Continuous"/>
      <protection/>
    </xf>
    <xf numFmtId="0" fontId="1" fillId="0" borderId="51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7" fillId="0" borderId="32" xfId="0" applyFont="1" applyBorder="1" applyAlignment="1" applyProtection="1">
      <alignment/>
      <protection hidden="1"/>
    </xf>
    <xf numFmtId="0" fontId="17" fillId="0" borderId="53" xfId="0" applyFont="1" applyBorder="1" applyAlignment="1" applyProtection="1">
      <alignment horizontal="center"/>
      <protection hidden="1"/>
    </xf>
    <xf numFmtId="170" fontId="17" fillId="0" borderId="54" xfId="0" applyNumberFormat="1" applyFont="1" applyBorder="1" applyAlignment="1" applyProtection="1">
      <alignment horizontal="center"/>
      <protection hidden="1"/>
    </xf>
    <xf numFmtId="0" fontId="17" fillId="0" borderId="54" xfId="0" applyFont="1" applyBorder="1" applyAlignment="1" applyProtection="1">
      <alignment horizontal="center"/>
      <protection hidden="1"/>
    </xf>
    <xf numFmtId="0" fontId="17" fillId="0" borderId="55" xfId="0" applyFont="1" applyBorder="1" applyAlignment="1" applyProtection="1">
      <alignment horizontal="center"/>
      <protection hidden="1"/>
    </xf>
    <xf numFmtId="170" fontId="17" fillId="0" borderId="55" xfId="0" applyNumberFormat="1" applyFont="1" applyBorder="1" applyAlignment="1" applyProtection="1">
      <alignment horizontal="center"/>
      <protection hidden="1"/>
    </xf>
    <xf numFmtId="170" fontId="17" fillId="0" borderId="56" xfId="0" applyNumberFormat="1" applyFont="1" applyBorder="1" applyAlignment="1" applyProtection="1">
      <alignment horizontal="center"/>
      <protection hidden="1"/>
    </xf>
    <xf numFmtId="0" fontId="17" fillId="0" borderId="56" xfId="0" applyFont="1" applyBorder="1" applyAlignment="1" applyProtection="1">
      <alignment horizontal="center"/>
      <protection hidden="1"/>
    </xf>
    <xf numFmtId="0" fontId="17" fillId="0" borderId="57" xfId="0" applyFont="1" applyBorder="1" applyAlignment="1" applyProtection="1">
      <alignment/>
      <protection hidden="1"/>
    </xf>
    <xf numFmtId="0" fontId="17" fillId="0" borderId="58" xfId="0" applyFont="1" applyBorder="1" applyAlignment="1" applyProtection="1">
      <alignment horizontal="center"/>
      <protection hidden="1"/>
    </xf>
    <xf numFmtId="170" fontId="17" fillId="0" borderId="59" xfId="0" applyNumberFormat="1" applyFont="1" applyBorder="1" applyAlignment="1" applyProtection="1">
      <alignment horizontal="center"/>
      <protection hidden="1"/>
    </xf>
    <xf numFmtId="0" fontId="17" fillId="0" borderId="60" xfId="0" applyFont="1" applyBorder="1" applyAlignment="1" applyProtection="1">
      <alignment horizontal="center"/>
      <protection hidden="1"/>
    </xf>
    <xf numFmtId="170" fontId="17" fillId="0" borderId="61" xfId="0" applyNumberFormat="1" applyFont="1" applyBorder="1" applyAlignment="1" applyProtection="1">
      <alignment horizontal="center"/>
      <protection hidden="1"/>
    </xf>
    <xf numFmtId="0" fontId="17" fillId="0" borderId="62" xfId="0" applyFont="1" applyBorder="1" applyAlignment="1" applyProtection="1">
      <alignment horizontal="center"/>
      <protection hidden="1"/>
    </xf>
    <xf numFmtId="170" fontId="17" fillId="0" borderId="63" xfId="0" applyNumberFormat="1" applyFont="1" applyBorder="1" applyAlignment="1" applyProtection="1">
      <alignment horizontal="center"/>
      <protection hidden="1"/>
    </xf>
    <xf numFmtId="0" fontId="17" fillId="0" borderId="64" xfId="0" applyFont="1" applyBorder="1" applyAlignment="1" applyProtection="1">
      <alignment horizontal="center"/>
      <protection hidden="1"/>
    </xf>
    <xf numFmtId="0" fontId="17" fillId="0" borderId="65" xfId="0" applyFont="1" applyBorder="1" applyAlignment="1" applyProtection="1">
      <alignment horizontal="center"/>
      <protection hidden="1"/>
    </xf>
    <xf numFmtId="0" fontId="17" fillId="0" borderId="66" xfId="0" applyFont="1" applyBorder="1" applyAlignment="1" applyProtection="1">
      <alignment/>
      <protection hidden="1"/>
    </xf>
    <xf numFmtId="0" fontId="17" fillId="0" borderId="67" xfId="0" applyFont="1" applyBorder="1" applyAlignment="1" applyProtection="1" quotePrefix="1">
      <alignment horizontal="center"/>
      <protection hidden="1"/>
    </xf>
    <xf numFmtId="0" fontId="17" fillId="0" borderId="68" xfId="0" applyFont="1" applyBorder="1" applyAlignment="1" applyProtection="1" quotePrefix="1">
      <alignment horizontal="center"/>
      <protection hidden="1"/>
    </xf>
    <xf numFmtId="3" fontId="15" fillId="0" borderId="69" xfId="0" applyNumberFormat="1" applyFont="1" applyBorder="1" applyAlignment="1" applyProtection="1">
      <alignment/>
      <protection locked="0"/>
    </xf>
    <xf numFmtId="3" fontId="15" fillId="0" borderId="50" xfId="0" applyNumberFormat="1" applyFont="1" applyBorder="1" applyAlignment="1" applyProtection="1">
      <alignment/>
      <protection locked="0"/>
    </xf>
    <xf numFmtId="3" fontId="15" fillId="0" borderId="70" xfId="0" applyNumberFormat="1" applyFont="1" applyBorder="1" applyAlignment="1" applyProtection="1">
      <alignment/>
      <protection locked="0"/>
    </xf>
    <xf numFmtId="3" fontId="15" fillId="0" borderId="51" xfId="0" applyNumberFormat="1" applyFont="1" applyBorder="1" applyAlignment="1" applyProtection="1">
      <alignment/>
      <protection locked="0"/>
    </xf>
    <xf numFmtId="3" fontId="15" fillId="0" borderId="53" xfId="0" applyNumberFormat="1" applyFont="1" applyBorder="1" applyAlignment="1" applyProtection="1">
      <alignment/>
      <protection locked="0"/>
    </xf>
    <xf numFmtId="3" fontId="15" fillId="0" borderId="5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horizontal="left"/>
      <protection locked="0"/>
    </xf>
    <xf numFmtId="0" fontId="19" fillId="0" borderId="50" xfId="0" applyFont="1" applyBorder="1" applyAlignment="1" applyProtection="1">
      <alignment/>
      <protection locked="0"/>
    </xf>
    <xf numFmtId="3" fontId="15" fillId="0" borderId="37" xfId="0" applyNumberFormat="1" applyFont="1" applyBorder="1" applyAlignment="1" applyProtection="1">
      <alignment/>
      <protection locked="0"/>
    </xf>
    <xf numFmtId="3" fontId="15" fillId="0" borderId="48" xfId="0" applyNumberFormat="1" applyFont="1" applyBorder="1" applyAlignment="1" applyProtection="1">
      <alignment/>
      <protection locked="0"/>
    </xf>
    <xf numFmtId="14" fontId="19" fillId="0" borderId="0" xfId="0" applyNumberFormat="1" applyFont="1" applyAlignment="1" applyProtection="1">
      <alignment/>
      <protection locked="0"/>
    </xf>
    <xf numFmtId="171" fontId="19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8" fillId="0" borderId="71" xfId="0" applyFont="1" applyBorder="1" applyAlignment="1" quotePrefix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6" fillId="0" borderId="45" xfId="0" applyNumberFormat="1" applyFont="1" applyBorder="1" applyAlignment="1" applyProtection="1">
      <alignment horizontal="center" vertical="center"/>
      <protection hidden="1"/>
    </xf>
    <xf numFmtId="0" fontId="16" fillId="0" borderId="74" xfId="0" applyNumberFormat="1" applyFont="1" applyBorder="1" applyAlignment="1" applyProtection="1">
      <alignment horizontal="center" vertical="center"/>
      <protection hidden="1"/>
    </xf>
    <xf numFmtId="0" fontId="16" fillId="0" borderId="46" xfId="0" applyNumberFormat="1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left" vertical="center" wrapText="1"/>
      <protection/>
    </xf>
    <xf numFmtId="0" fontId="0" fillId="0" borderId="7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76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77" xfId="0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0" fillId="0" borderId="51" xfId="0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30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13.140625" style="0" customWidth="1"/>
    <col min="2" max="2" width="11.57421875" style="0" customWidth="1"/>
    <col min="3" max="3" width="14.7109375" style="0" customWidth="1"/>
    <col min="4" max="4" width="12.7109375" style="0" customWidth="1"/>
    <col min="5" max="5" width="13.7109375" style="0" customWidth="1"/>
    <col min="6" max="6" width="19.7109375" style="0" customWidth="1"/>
    <col min="7" max="7" width="11.7109375" style="0" customWidth="1"/>
    <col min="8" max="8" width="11.57421875" style="0" customWidth="1"/>
    <col min="9" max="9" width="15.7109375" style="0" customWidth="1"/>
    <col min="10" max="11" width="14.57421875" style="0" customWidth="1"/>
    <col min="12" max="12" width="12.8515625" style="0" customWidth="1"/>
    <col min="13" max="13" width="12.140625" style="0" customWidth="1"/>
    <col min="14" max="14" width="13.00390625" style="0" customWidth="1"/>
  </cols>
  <sheetData>
    <row r="1" spans="1:25" ht="13.5" thickBot="1">
      <c r="A1" s="148"/>
      <c r="U1" s="149" t="s">
        <v>88</v>
      </c>
      <c r="V1" s="150"/>
      <c r="W1" s="150"/>
      <c r="X1" s="150"/>
      <c r="Y1" s="151"/>
    </row>
    <row r="2" spans="1:25" ht="15">
      <c r="A2" s="8" t="s">
        <v>0</v>
      </c>
      <c r="B2" s="12">
        <f ca="1">NOW()</f>
        <v>40998.46272604167</v>
      </c>
      <c r="E2" s="9" t="s">
        <v>1</v>
      </c>
      <c r="F2" s="142"/>
      <c r="G2" s="138"/>
      <c r="H2" s="37" t="s">
        <v>2</v>
      </c>
      <c r="I2" s="38" t="s">
        <v>3</v>
      </c>
      <c r="J2" s="38" t="s">
        <v>4</v>
      </c>
      <c r="K2" s="38" t="s">
        <v>5</v>
      </c>
      <c r="L2" s="38" t="s">
        <v>6</v>
      </c>
      <c r="M2" s="43" t="s">
        <v>7</v>
      </c>
      <c r="N2" s="44"/>
      <c r="U2" s="114"/>
      <c r="V2" s="106"/>
      <c r="W2" s="107">
        <v>1</v>
      </c>
      <c r="X2" s="107">
        <v>2</v>
      </c>
      <c r="Y2" s="115">
        <v>3</v>
      </c>
    </row>
    <row r="3" spans="1:25" ht="15.75" thickBot="1">
      <c r="A3" s="8" t="s">
        <v>8</v>
      </c>
      <c r="B3" s="140" t="s">
        <v>91</v>
      </c>
      <c r="C3" s="146"/>
      <c r="D3" s="138"/>
      <c r="E3" s="8" t="s">
        <v>9</v>
      </c>
      <c r="F3" s="147">
        <v>40708</v>
      </c>
      <c r="G3" s="138"/>
      <c r="H3" s="42" t="s">
        <v>10</v>
      </c>
      <c r="I3" s="99" t="s">
        <v>11</v>
      </c>
      <c r="J3" s="99" t="s">
        <v>12</v>
      </c>
      <c r="K3" s="99" t="s">
        <v>13</v>
      </c>
      <c r="L3" s="99" t="s">
        <v>14</v>
      </c>
      <c r="M3" s="102" t="s">
        <v>15</v>
      </c>
      <c r="N3" s="103"/>
      <c r="U3" s="116">
        <f>C41</f>
        <v>0</v>
      </c>
      <c r="V3" s="108">
        <f>D41</f>
      </c>
      <c r="W3" s="109">
        <f>IF(U3&gt;=67,V3,"")</f>
      </c>
      <c r="X3" s="110">
        <f>IF(U3=0,"",IF(OR(U3&gt;35,U3&lt;67),IF(V3="A","",RIGHT(V3,1)),""))</f>
      </c>
      <c r="Y3" s="117">
        <f>IF(U3=0,"",IF(U3&lt;=35,V3,""))</f>
      </c>
    </row>
    <row r="4" spans="1:25" ht="15">
      <c r="A4" s="8" t="s">
        <v>16</v>
      </c>
      <c r="B4" s="138"/>
      <c r="C4" s="138"/>
      <c r="D4" s="139"/>
      <c r="E4" s="8" t="s">
        <v>17</v>
      </c>
      <c r="F4" s="140"/>
      <c r="G4" s="138"/>
      <c r="H4" s="77">
        <v>1</v>
      </c>
      <c r="I4" s="86">
        <v>0</v>
      </c>
      <c r="J4" s="86">
        <v>0</v>
      </c>
      <c r="K4" s="86">
        <v>0</v>
      </c>
      <c r="L4" s="86">
        <v>0</v>
      </c>
      <c r="M4" s="87">
        <v>0</v>
      </c>
      <c r="N4" s="88"/>
      <c r="U4" s="118">
        <f aca="true" t="shared" si="0" ref="U4:V7">C42</f>
        <v>0</v>
      </c>
      <c r="V4" s="111">
        <f t="shared" si="0"/>
      </c>
      <c r="W4" s="110">
        <f aca="true" t="shared" si="1" ref="W4:W12">IF(U4&gt;=67,V4,"")</f>
      </c>
      <c r="X4" s="110">
        <f aca="true" t="shared" si="2" ref="X4:X12">IF(U4=0,"",IF(OR(U4&gt;35,U4&lt;67),IF(V4="A","",RIGHT(V4,1)),""))</f>
      </c>
      <c r="Y4" s="119">
        <f>IF(U4=0,"",IF(U4&lt;=35,V4,""))</f>
      </c>
    </row>
    <row r="5" spans="1:25" ht="15">
      <c r="A5" s="3"/>
      <c r="B5" s="138"/>
      <c r="C5" s="138"/>
      <c r="D5" s="139"/>
      <c r="E5" s="8" t="s">
        <v>18</v>
      </c>
      <c r="F5" s="140"/>
      <c r="G5" s="138"/>
      <c r="H5" s="78">
        <v>2</v>
      </c>
      <c r="I5" s="82"/>
      <c r="J5" s="82"/>
      <c r="K5" s="82"/>
      <c r="L5" s="82"/>
      <c r="M5" s="89"/>
      <c r="N5" s="90"/>
      <c r="U5" s="118">
        <f t="shared" si="0"/>
        <v>0</v>
      </c>
      <c r="V5" s="111">
        <f t="shared" si="0"/>
      </c>
      <c r="W5" s="110">
        <f t="shared" si="1"/>
      </c>
      <c r="X5" s="110">
        <f t="shared" si="2"/>
      </c>
      <c r="Y5" s="119">
        <f>IF(U5=0,"",IF(U5&lt;=35,V5,""))</f>
      </c>
    </row>
    <row r="6" spans="1:25" ht="12.75">
      <c r="A6" s="3"/>
      <c r="B6" s="138"/>
      <c r="C6" s="138"/>
      <c r="D6" s="139"/>
      <c r="E6" s="141"/>
      <c r="F6" s="138"/>
      <c r="G6" s="138"/>
      <c r="H6" s="78">
        <v>3</v>
      </c>
      <c r="I6" s="82"/>
      <c r="J6" s="82"/>
      <c r="K6" s="82"/>
      <c r="L6" s="82"/>
      <c r="M6" s="89"/>
      <c r="N6" s="90"/>
      <c r="U6" s="118">
        <f t="shared" si="0"/>
        <v>0</v>
      </c>
      <c r="V6" s="111">
        <f t="shared" si="0"/>
      </c>
      <c r="W6" s="110">
        <f t="shared" si="1"/>
      </c>
      <c r="X6" s="110">
        <f t="shared" si="2"/>
      </c>
      <c r="Y6" s="119">
        <f aca="true" t="shared" si="3" ref="Y6:Y12">IF(U6=0,"",IF(U6&lt;=35,V6,""))</f>
      </c>
    </row>
    <row r="7" spans="1:25" ht="13.5" thickBot="1">
      <c r="A7" s="3"/>
      <c r="B7" s="138"/>
      <c r="C7" s="138"/>
      <c r="D7" s="143"/>
      <c r="E7" s="138"/>
      <c r="F7" s="138"/>
      <c r="G7" s="138"/>
      <c r="H7" s="78">
        <v>4</v>
      </c>
      <c r="I7" s="82"/>
      <c r="J7" s="82"/>
      <c r="K7" s="82"/>
      <c r="L7" s="82"/>
      <c r="M7" s="89"/>
      <c r="N7" s="90"/>
      <c r="U7" s="118">
        <f t="shared" si="0"/>
        <v>0</v>
      </c>
      <c r="V7" s="111">
        <f t="shared" si="0"/>
      </c>
      <c r="W7" s="110">
        <f t="shared" si="1"/>
      </c>
      <c r="X7" s="110">
        <f t="shared" si="2"/>
      </c>
      <c r="Y7" s="119">
        <f t="shared" si="3"/>
      </c>
    </row>
    <row r="8" spans="1:25" ht="12.75">
      <c r="A8" s="37" t="s">
        <v>2</v>
      </c>
      <c r="B8" s="38" t="s">
        <v>19</v>
      </c>
      <c r="C8" s="38" t="s">
        <v>20</v>
      </c>
      <c r="D8" s="39" t="s">
        <v>21</v>
      </c>
      <c r="E8" s="40"/>
      <c r="F8" s="38" t="s">
        <v>22</v>
      </c>
      <c r="G8" s="41" t="s">
        <v>23</v>
      </c>
      <c r="H8" s="78">
        <v>5</v>
      </c>
      <c r="I8" s="82"/>
      <c r="J8" s="82"/>
      <c r="K8" s="82"/>
      <c r="L8" s="82"/>
      <c r="M8" s="89"/>
      <c r="N8" s="90"/>
      <c r="U8" s="118">
        <f>J41</f>
        <v>0</v>
      </c>
      <c r="V8" s="111">
        <f>K41</f>
      </c>
      <c r="W8" s="110">
        <f t="shared" si="1"/>
      </c>
      <c r="X8" s="110">
        <f t="shared" si="2"/>
      </c>
      <c r="Y8" s="119">
        <f t="shared" si="3"/>
      </c>
    </row>
    <row r="9" spans="1:25" ht="13.5" thickBot="1">
      <c r="A9" s="42" t="s">
        <v>10</v>
      </c>
      <c r="B9" s="99" t="s">
        <v>24</v>
      </c>
      <c r="C9" s="99" t="s">
        <v>25</v>
      </c>
      <c r="D9" s="99" t="s">
        <v>26</v>
      </c>
      <c r="E9" s="100" t="s">
        <v>27</v>
      </c>
      <c r="F9" s="99" t="s">
        <v>28</v>
      </c>
      <c r="G9" s="101" t="s">
        <v>29</v>
      </c>
      <c r="H9" s="78">
        <v>6</v>
      </c>
      <c r="I9" s="82"/>
      <c r="J9" s="82"/>
      <c r="K9" s="82"/>
      <c r="L9" s="82"/>
      <c r="M9" s="89"/>
      <c r="N9" s="90"/>
      <c r="U9" s="118">
        <f aca="true" t="shared" si="4" ref="U9:V12">J42</f>
        <v>0</v>
      </c>
      <c r="V9" s="111">
        <f t="shared" si="4"/>
      </c>
      <c r="W9" s="110">
        <f t="shared" si="1"/>
      </c>
      <c r="X9" s="110">
        <f t="shared" si="2"/>
      </c>
      <c r="Y9" s="119">
        <f t="shared" si="3"/>
      </c>
    </row>
    <row r="10" spans="1:25" ht="12.75">
      <c r="A10" s="46">
        <v>1</v>
      </c>
      <c r="B10" s="82">
        <v>0</v>
      </c>
      <c r="C10" s="82">
        <v>0</v>
      </c>
      <c r="D10" s="82">
        <v>0</v>
      </c>
      <c r="E10" s="35" t="s">
        <v>75</v>
      </c>
      <c r="F10" s="82">
        <v>0</v>
      </c>
      <c r="G10" s="83"/>
      <c r="H10" s="78">
        <v>7</v>
      </c>
      <c r="I10" s="82"/>
      <c r="J10" s="82"/>
      <c r="K10" s="82"/>
      <c r="L10" s="82"/>
      <c r="M10" s="89"/>
      <c r="N10" s="90"/>
      <c r="U10" s="118">
        <f t="shared" si="4"/>
        <v>0</v>
      </c>
      <c r="V10" s="111">
        <f t="shared" si="4"/>
      </c>
      <c r="W10" s="110">
        <f t="shared" si="1"/>
      </c>
      <c r="X10" s="110">
        <f t="shared" si="2"/>
      </c>
      <c r="Y10" s="119">
        <f t="shared" si="3"/>
      </c>
    </row>
    <row r="11" spans="1:25" ht="12.75">
      <c r="A11" s="46">
        <v>2</v>
      </c>
      <c r="B11" s="82"/>
      <c r="C11" s="82"/>
      <c r="D11" s="82"/>
      <c r="E11" s="35" t="s">
        <v>76</v>
      </c>
      <c r="F11" s="82"/>
      <c r="G11" s="83"/>
      <c r="H11" s="78">
        <v>8</v>
      </c>
      <c r="I11" s="82"/>
      <c r="J11" s="82"/>
      <c r="K11" s="82"/>
      <c r="L11" s="82"/>
      <c r="M11" s="89"/>
      <c r="N11" s="90"/>
      <c r="U11" s="118">
        <f t="shared" si="4"/>
        <v>0</v>
      </c>
      <c r="V11" s="111">
        <f t="shared" si="4"/>
      </c>
      <c r="W11" s="110">
        <f t="shared" si="1"/>
      </c>
      <c r="X11" s="110">
        <f t="shared" si="2"/>
      </c>
      <c r="Y11" s="119">
        <f t="shared" si="3"/>
      </c>
    </row>
    <row r="12" spans="1:25" ht="12.75">
      <c r="A12" s="46">
        <v>3</v>
      </c>
      <c r="B12" s="82"/>
      <c r="C12" s="82"/>
      <c r="D12" s="82"/>
      <c r="E12" s="35" t="s">
        <v>77</v>
      </c>
      <c r="F12" s="82"/>
      <c r="G12" s="83"/>
      <c r="H12" s="78">
        <v>9</v>
      </c>
      <c r="I12" s="82"/>
      <c r="J12" s="82"/>
      <c r="K12" s="82"/>
      <c r="L12" s="82"/>
      <c r="M12" s="89"/>
      <c r="N12" s="90"/>
      <c r="U12" s="120">
        <f t="shared" si="4"/>
        <v>0</v>
      </c>
      <c r="V12" s="112">
        <f t="shared" si="4"/>
      </c>
      <c r="W12" s="113">
        <f t="shared" si="1"/>
      </c>
      <c r="X12" s="110">
        <f t="shared" si="2"/>
      </c>
      <c r="Y12" s="121">
        <f t="shared" si="3"/>
      </c>
    </row>
    <row r="13" spans="1:25" ht="13.5" thickBot="1">
      <c r="A13" s="46">
        <v>4</v>
      </c>
      <c r="B13" s="82"/>
      <c r="C13" s="82"/>
      <c r="D13" s="82"/>
      <c r="E13" s="35"/>
      <c r="F13" s="82"/>
      <c r="G13" s="83"/>
      <c r="H13" s="78">
        <v>10</v>
      </c>
      <c r="I13" s="82"/>
      <c r="J13" s="82"/>
      <c r="K13" s="82"/>
      <c r="L13" s="82"/>
      <c r="M13" s="89"/>
      <c r="N13" s="90"/>
      <c r="U13" s="122">
        <f>MAXA(U3,U4,U5,U6,U7,U8,U9,U10,U11,U12)</f>
        <v>0</v>
      </c>
      <c r="V13" s="123"/>
      <c r="W13" s="124">
        <f>CONCATENATE(W3,W4,W5,W6,W7,W8,W9,W10,W11,W12)</f>
      </c>
      <c r="X13" s="124">
        <f>IF(CONCATENATE(X3,X4,X5,X6,X7,X8,X9,X10,X11,X12)="","","A"&amp;CONCATENATE(X3,X4,X5,X6,X7,X8,X9,X10,X11,X12))</f>
      </c>
      <c r="Y13" s="125">
        <f>IF(CONCATENATE(Y3,Y4,Y5,Y6,Y7,Y8,Y9,Y10,Y11,Y12)="","","A")</f>
      </c>
    </row>
    <row r="14" spans="1:23" ht="12.75">
      <c r="A14" s="46">
        <v>5</v>
      </c>
      <c r="B14" s="82"/>
      <c r="C14" s="82"/>
      <c r="D14" s="82"/>
      <c r="E14" s="35" t="s">
        <v>77</v>
      </c>
      <c r="F14" s="82"/>
      <c r="G14" s="83"/>
      <c r="H14" s="78">
        <v>11</v>
      </c>
      <c r="I14" s="82"/>
      <c r="J14" s="82"/>
      <c r="K14" s="82"/>
      <c r="L14" s="82"/>
      <c r="M14" s="89"/>
      <c r="N14" s="90"/>
      <c r="W14" s="81"/>
    </row>
    <row r="15" spans="1:25" ht="12.75">
      <c r="A15" s="46">
        <v>6</v>
      </c>
      <c r="B15" s="82"/>
      <c r="C15" s="82"/>
      <c r="D15" s="82"/>
      <c r="E15" s="35" t="s">
        <v>76</v>
      </c>
      <c r="F15" s="82"/>
      <c r="G15" s="83"/>
      <c r="H15" s="78">
        <v>12</v>
      </c>
      <c r="I15" s="82"/>
      <c r="J15" s="82"/>
      <c r="K15" s="82"/>
      <c r="L15" s="82"/>
      <c r="M15" s="89"/>
      <c r="N15" s="90"/>
      <c r="U15" s="23"/>
      <c r="V15" s="23"/>
      <c r="W15" s="23"/>
      <c r="X15" s="23"/>
      <c r="Y15" s="23"/>
    </row>
    <row r="16" spans="1:23" ht="12.75">
      <c r="A16" s="46">
        <v>7</v>
      </c>
      <c r="B16" s="82"/>
      <c r="C16" s="82"/>
      <c r="D16" s="82"/>
      <c r="E16" s="35"/>
      <c r="F16" s="82"/>
      <c r="G16" s="83"/>
      <c r="H16" s="78">
        <v>13</v>
      </c>
      <c r="I16" s="82"/>
      <c r="J16" s="82"/>
      <c r="K16" s="82"/>
      <c r="L16" s="82"/>
      <c r="M16" s="89"/>
      <c r="N16" s="90"/>
      <c r="U16" s="23"/>
      <c r="W16" s="81"/>
    </row>
    <row r="17" spans="1:23" ht="12.75">
      <c r="A17" s="46">
        <v>8</v>
      </c>
      <c r="B17" s="82"/>
      <c r="C17" s="82"/>
      <c r="D17" s="82"/>
      <c r="E17" s="35" t="s">
        <v>44</v>
      </c>
      <c r="F17" s="82"/>
      <c r="G17" s="83"/>
      <c r="H17" s="78">
        <v>14</v>
      </c>
      <c r="I17" s="82"/>
      <c r="J17" s="82"/>
      <c r="K17" s="82"/>
      <c r="L17" s="82"/>
      <c r="M17" s="89"/>
      <c r="N17" s="90"/>
      <c r="W17" s="81"/>
    </row>
    <row r="18" spans="1:23" ht="12.75">
      <c r="A18" s="46">
        <v>9</v>
      </c>
      <c r="B18" s="82"/>
      <c r="C18" s="82"/>
      <c r="D18" s="82"/>
      <c r="E18" s="35" t="s">
        <v>50</v>
      </c>
      <c r="F18" s="82"/>
      <c r="G18" s="83"/>
      <c r="H18" s="78">
        <v>15</v>
      </c>
      <c r="I18" s="82"/>
      <c r="J18" s="82"/>
      <c r="K18" s="82"/>
      <c r="L18" s="82"/>
      <c r="M18" s="89"/>
      <c r="N18" s="90"/>
      <c r="U18" s="1"/>
      <c r="W18" s="81"/>
    </row>
    <row r="19" spans="1:23" ht="12.75">
      <c r="A19" s="46">
        <v>10</v>
      </c>
      <c r="B19" s="82"/>
      <c r="C19" s="82"/>
      <c r="D19" s="82"/>
      <c r="E19" s="35"/>
      <c r="F19" s="82"/>
      <c r="G19" s="83"/>
      <c r="H19" s="78">
        <v>16</v>
      </c>
      <c r="I19" s="82"/>
      <c r="J19" s="82"/>
      <c r="K19" s="82"/>
      <c r="L19" s="82"/>
      <c r="M19" s="89"/>
      <c r="N19" s="90"/>
      <c r="W19" s="81"/>
    </row>
    <row r="20" spans="1:14" ht="12.75">
      <c r="A20" s="46">
        <v>11</v>
      </c>
      <c r="B20" s="82"/>
      <c r="C20" s="82"/>
      <c r="D20" s="82"/>
      <c r="E20" s="35" t="s">
        <v>46</v>
      </c>
      <c r="F20" s="82"/>
      <c r="G20" s="83"/>
      <c r="H20" s="78">
        <v>17</v>
      </c>
      <c r="I20" s="82"/>
      <c r="J20" s="82"/>
      <c r="K20" s="82"/>
      <c r="L20" s="82"/>
      <c r="M20" s="89"/>
      <c r="N20" s="90"/>
    </row>
    <row r="21" spans="1:14" ht="12.75">
      <c r="A21" s="46">
        <v>12</v>
      </c>
      <c r="B21" s="82"/>
      <c r="C21" s="82"/>
      <c r="D21" s="82"/>
      <c r="E21" s="35" t="s">
        <v>76</v>
      </c>
      <c r="F21" s="82"/>
      <c r="G21" s="83"/>
      <c r="H21" s="78">
        <v>18</v>
      </c>
      <c r="I21" s="82"/>
      <c r="J21" s="82"/>
      <c r="K21" s="82"/>
      <c r="L21" s="82"/>
      <c r="M21" s="89"/>
      <c r="N21" s="90"/>
    </row>
    <row r="22" spans="1:14" ht="12.75">
      <c r="A22" s="46">
        <v>13</v>
      </c>
      <c r="B22" s="82"/>
      <c r="C22" s="82"/>
      <c r="D22" s="82"/>
      <c r="E22" s="35" t="s">
        <v>75</v>
      </c>
      <c r="F22" s="82"/>
      <c r="G22" s="83"/>
      <c r="H22" s="78">
        <v>19</v>
      </c>
      <c r="I22" s="82"/>
      <c r="J22" s="82"/>
      <c r="K22" s="82"/>
      <c r="L22" s="82"/>
      <c r="M22" s="89"/>
      <c r="N22" s="90"/>
    </row>
    <row r="23" spans="1:14" ht="12.75">
      <c r="A23" s="46">
        <v>14</v>
      </c>
      <c r="B23" s="82"/>
      <c r="C23" s="82"/>
      <c r="D23" s="82"/>
      <c r="E23" s="35" t="s">
        <v>89</v>
      </c>
      <c r="F23" s="82"/>
      <c r="G23" s="83"/>
      <c r="H23" s="78">
        <v>20</v>
      </c>
      <c r="I23" s="82"/>
      <c r="J23" s="82"/>
      <c r="K23" s="82"/>
      <c r="L23" s="82"/>
      <c r="M23" s="89"/>
      <c r="N23" s="90"/>
    </row>
    <row r="24" spans="1:14" ht="12.75">
      <c r="A24" s="46">
        <v>15</v>
      </c>
      <c r="B24" s="82"/>
      <c r="C24" s="82"/>
      <c r="D24" s="82"/>
      <c r="E24" s="35" t="s">
        <v>58</v>
      </c>
      <c r="F24" s="82"/>
      <c r="G24" s="83"/>
      <c r="H24" s="78">
        <v>21</v>
      </c>
      <c r="I24" s="82"/>
      <c r="J24" s="82"/>
      <c r="K24" s="82"/>
      <c r="L24" s="82"/>
      <c r="M24" s="89"/>
      <c r="N24" s="90"/>
    </row>
    <row r="25" spans="1:14" ht="12.75">
      <c r="A25" s="46">
        <v>16</v>
      </c>
      <c r="B25" s="82"/>
      <c r="C25" s="82"/>
      <c r="D25" s="82"/>
      <c r="E25" s="35" t="s">
        <v>48</v>
      </c>
      <c r="F25" s="82"/>
      <c r="G25" s="83"/>
      <c r="H25" s="78">
        <v>22</v>
      </c>
      <c r="I25" s="82"/>
      <c r="J25" s="82"/>
      <c r="K25" s="82"/>
      <c r="L25" s="82"/>
      <c r="M25" s="89"/>
      <c r="N25" s="90"/>
    </row>
    <row r="26" spans="1:14" ht="12.75">
      <c r="A26" s="46">
        <v>17</v>
      </c>
      <c r="B26" s="82"/>
      <c r="C26" s="82"/>
      <c r="D26" s="82"/>
      <c r="E26" s="35" t="s">
        <v>50</v>
      </c>
      <c r="F26" s="82"/>
      <c r="G26" s="83"/>
      <c r="H26" s="78">
        <v>23</v>
      </c>
      <c r="I26" s="82"/>
      <c r="J26" s="82"/>
      <c r="K26" s="82"/>
      <c r="L26" s="82"/>
      <c r="M26" s="89"/>
      <c r="N26" s="90"/>
    </row>
    <row r="27" spans="1:14" ht="12.75">
      <c r="A27" s="46">
        <v>18</v>
      </c>
      <c r="B27" s="82"/>
      <c r="C27" s="82"/>
      <c r="D27" s="82"/>
      <c r="E27" s="35" t="s">
        <v>78</v>
      </c>
      <c r="F27" s="82"/>
      <c r="G27" s="83"/>
      <c r="H27" s="78">
        <v>24</v>
      </c>
      <c r="I27" s="82"/>
      <c r="J27" s="82"/>
      <c r="K27" s="82"/>
      <c r="L27" s="82"/>
      <c r="M27" s="89"/>
      <c r="N27" s="90"/>
    </row>
    <row r="28" spans="1:14" ht="12.75">
      <c r="A28" s="46">
        <v>19</v>
      </c>
      <c r="B28" s="82"/>
      <c r="C28" s="82"/>
      <c r="D28" s="82"/>
      <c r="E28" s="35" t="s">
        <v>50</v>
      </c>
      <c r="F28" s="82"/>
      <c r="G28" s="83"/>
      <c r="H28" s="78">
        <v>25</v>
      </c>
      <c r="I28" s="82"/>
      <c r="J28" s="82"/>
      <c r="K28" s="82"/>
      <c r="L28" s="82"/>
      <c r="M28" s="89"/>
      <c r="N28" s="90"/>
    </row>
    <row r="29" spans="1:14" ht="12.75">
      <c r="A29" s="46">
        <v>20</v>
      </c>
      <c r="B29" s="82"/>
      <c r="C29" s="82"/>
      <c r="D29" s="82"/>
      <c r="E29" s="35" t="s">
        <v>48</v>
      </c>
      <c r="F29" s="82"/>
      <c r="G29" s="83"/>
      <c r="H29" s="78">
        <v>26</v>
      </c>
      <c r="I29" s="82"/>
      <c r="J29" s="82"/>
      <c r="K29" s="82"/>
      <c r="L29" s="82"/>
      <c r="M29" s="89"/>
      <c r="N29" s="90"/>
    </row>
    <row r="30" spans="1:14" ht="12.75">
      <c r="A30" s="46">
        <v>21</v>
      </c>
      <c r="B30" s="82"/>
      <c r="C30" s="82"/>
      <c r="D30" s="82"/>
      <c r="E30" s="35"/>
      <c r="F30" s="82"/>
      <c r="G30" s="83"/>
      <c r="H30" s="78">
        <v>27</v>
      </c>
      <c r="I30" s="82"/>
      <c r="J30" s="82"/>
      <c r="K30" s="82"/>
      <c r="L30" s="82"/>
      <c r="M30" s="89"/>
      <c r="N30" s="90"/>
    </row>
    <row r="31" spans="1:14" ht="12.75">
      <c r="A31" s="46">
        <v>22</v>
      </c>
      <c r="B31" s="82"/>
      <c r="C31" s="82"/>
      <c r="D31" s="82"/>
      <c r="E31" s="35" t="s">
        <v>75</v>
      </c>
      <c r="F31" s="82"/>
      <c r="G31" s="83"/>
      <c r="H31" s="78">
        <v>28</v>
      </c>
      <c r="I31" s="82"/>
      <c r="J31" s="82"/>
      <c r="K31" s="82"/>
      <c r="L31" s="82"/>
      <c r="M31" s="89"/>
      <c r="N31" s="90"/>
    </row>
    <row r="32" spans="1:14" ht="12.75">
      <c r="A32" s="46">
        <v>23</v>
      </c>
      <c r="B32" s="82"/>
      <c r="C32" s="82"/>
      <c r="D32" s="82"/>
      <c r="E32" s="35" t="s">
        <v>76</v>
      </c>
      <c r="F32" s="82"/>
      <c r="G32" s="83"/>
      <c r="H32" s="78">
        <v>29</v>
      </c>
      <c r="I32" s="82"/>
      <c r="J32" s="82"/>
      <c r="K32" s="82"/>
      <c r="L32" s="82"/>
      <c r="M32" s="89"/>
      <c r="N32" s="90"/>
    </row>
    <row r="33" spans="1:14" ht="12.75">
      <c r="A33" s="46">
        <v>24</v>
      </c>
      <c r="B33" s="82"/>
      <c r="C33" s="82"/>
      <c r="D33" s="82"/>
      <c r="E33" s="35" t="s">
        <v>79</v>
      </c>
      <c r="F33" s="82"/>
      <c r="G33" s="83"/>
      <c r="H33" s="78">
        <v>30</v>
      </c>
      <c r="I33" s="82"/>
      <c r="J33" s="82"/>
      <c r="K33" s="82"/>
      <c r="L33" s="82"/>
      <c r="M33" s="89"/>
      <c r="N33" s="90"/>
    </row>
    <row r="34" spans="1:14" ht="13.5" thickBot="1">
      <c r="A34" s="47" t="s">
        <v>30</v>
      </c>
      <c r="B34" s="34">
        <f>K105</f>
        <v>0</v>
      </c>
      <c r="C34" s="84"/>
      <c r="D34" s="84"/>
      <c r="E34" s="36"/>
      <c r="F34" s="84"/>
      <c r="G34" s="85"/>
      <c r="H34" s="79">
        <v>31</v>
      </c>
      <c r="I34" s="91"/>
      <c r="J34" s="91"/>
      <c r="K34" s="91"/>
      <c r="L34" s="91"/>
      <c r="M34" s="127"/>
      <c r="N34" s="33">
        <f>M105</f>
        <v>0</v>
      </c>
    </row>
    <row r="35" spans="1:8" ht="13.5" thickBot="1">
      <c r="A35" s="48" t="s">
        <v>31</v>
      </c>
      <c r="E35" s="16"/>
      <c r="H35" s="1"/>
    </row>
    <row r="36" spans="1:14" ht="17.25" thickBot="1">
      <c r="A36" s="49" t="s">
        <v>32</v>
      </c>
      <c r="B36" s="28">
        <f aca="true" t="shared" si="5" ref="B36:G36">SUM(B10:B34)</f>
        <v>0</v>
      </c>
      <c r="C36" s="28">
        <f t="shared" si="5"/>
        <v>0</v>
      </c>
      <c r="D36" s="28">
        <f t="shared" si="5"/>
        <v>0</v>
      </c>
      <c r="E36" s="29">
        <f t="shared" si="5"/>
        <v>0</v>
      </c>
      <c r="F36" s="28">
        <f t="shared" si="5"/>
        <v>0</v>
      </c>
      <c r="G36" s="30">
        <f t="shared" si="5"/>
        <v>0</v>
      </c>
      <c r="H36" s="49" t="s">
        <v>33</v>
      </c>
      <c r="I36" s="28">
        <f>SUM(I4:I34)</f>
        <v>0</v>
      </c>
      <c r="J36" s="28">
        <f>SUM(J4:J34)</f>
        <v>0</v>
      </c>
      <c r="K36" s="28">
        <f>SUM(K4:K34)</f>
        <v>0</v>
      </c>
      <c r="L36" s="31">
        <f>SUM(L4:L34)</f>
        <v>0</v>
      </c>
      <c r="M36" s="32"/>
      <c r="N36" s="30">
        <f>SUM(M4:M34,N4:N34)</f>
        <v>0</v>
      </c>
    </row>
    <row r="37" ht="13.5" thickBot="1">
      <c r="H37" s="1"/>
    </row>
    <row r="38" spans="1:11" ht="17.25" thickBot="1">
      <c r="A38" s="80" t="s">
        <v>80</v>
      </c>
      <c r="B38" s="50"/>
      <c r="C38" s="50"/>
      <c r="D38" s="126"/>
      <c r="H38" s="152" t="s">
        <v>74</v>
      </c>
      <c r="I38" s="153"/>
      <c r="J38" s="154"/>
      <c r="K38" s="7">
        <f>D38</f>
        <v>0</v>
      </c>
    </row>
    <row r="39" ht="13.5" thickBot="1">
      <c r="E39" s="22"/>
    </row>
    <row r="40" spans="1:11" ht="13.5" thickBot="1">
      <c r="A40" s="51" t="s">
        <v>34</v>
      </c>
      <c r="B40" s="52"/>
      <c r="C40" s="20" t="s">
        <v>35</v>
      </c>
      <c r="D40" s="10" t="s">
        <v>73</v>
      </c>
      <c r="E40" s="133"/>
      <c r="F40" s="133"/>
      <c r="G40" s="133"/>
      <c r="H40" s="51" t="s">
        <v>34</v>
      </c>
      <c r="I40" s="52"/>
      <c r="J40" s="21" t="s">
        <v>35</v>
      </c>
      <c r="K40" s="6" t="s">
        <v>73</v>
      </c>
    </row>
    <row r="41" spans="1:14" ht="12.75">
      <c r="A41" s="53" t="s">
        <v>67</v>
      </c>
      <c r="B41" s="54"/>
      <c r="C41" s="24">
        <f>IF($D$38="",0,($B$36+$E$36)/$D$38*100)</f>
        <v>0</v>
      </c>
      <c r="D41" s="25">
        <f>IF(C41&gt;=67,"B",IF(C41&lt;=35,IF(C41=0,"","A"),IF(OR(C41&gt;35,C41&lt;67),"AB","")))</f>
      </c>
      <c r="E41" s="133"/>
      <c r="F41" s="133"/>
      <c r="G41" s="133"/>
      <c r="H41" s="95" t="s">
        <v>83</v>
      </c>
      <c r="I41" s="96"/>
      <c r="J41" s="24">
        <f>IF($D$38="",0,(I$36+E$36)/$D$38*100)</f>
        <v>0</v>
      </c>
      <c r="K41" s="25">
        <f>IF(J41&gt;=67,"G",IF(J41&lt;=35,IF(J41=0,"","A"),IF(OR(J41&gt;35,J41&lt;67),"AG","")))</f>
      </c>
      <c r="N41" s="92" t="s">
        <v>81</v>
      </c>
    </row>
    <row r="42" spans="1:14" ht="13.5" thickBot="1">
      <c r="A42" s="53" t="s">
        <v>68</v>
      </c>
      <c r="B42" s="54"/>
      <c r="C42" s="24">
        <f>IF($D$38="",0,($D$36+$E$36)/$D$38*100)</f>
        <v>0</v>
      </c>
      <c r="D42" s="25">
        <f>IF(C42&gt;=67,"C",IF(C42&lt;=35,IF(C42=0,"","A"),IF(OR(C42&gt;35,C42&lt;67),"AC","")))</f>
      </c>
      <c r="E42" s="134"/>
      <c r="F42" s="135"/>
      <c r="G42" s="136"/>
      <c r="H42" s="95" t="s">
        <v>84</v>
      </c>
      <c r="I42" s="96"/>
      <c r="J42" s="24">
        <f>IF($D$38="",0,(J$36+E$36)/$D$38*100)</f>
        <v>0</v>
      </c>
      <c r="K42" s="25">
        <f>IF(J42&gt;=67,"H",IF(J42&lt;=35,IF(J42=0,"","A"),IF(OR(J42&gt;35,J42&lt;67),"AH","")))</f>
      </c>
      <c r="N42" s="93" t="s">
        <v>82</v>
      </c>
    </row>
    <row r="43" spans="1:14" ht="13.5" thickBot="1">
      <c r="A43" s="53" t="s">
        <v>69</v>
      </c>
      <c r="B43" s="54"/>
      <c r="C43" s="24">
        <f>IF($D$38="",0,($F$36+$E$36)/$D$38*100)</f>
        <v>0</v>
      </c>
      <c r="D43" s="25">
        <f>IF(C43&gt;=67,"D",IF(C43&lt;=35,IF(C43=0,"","A"),IF(OR(C43&gt;35,C43&lt;67),"AD","")))</f>
      </c>
      <c r="E43" s="134"/>
      <c r="F43" s="136"/>
      <c r="G43" s="136"/>
      <c r="H43" s="95" t="s">
        <v>85</v>
      </c>
      <c r="I43" s="96"/>
      <c r="J43" s="24">
        <f>IF($D$38="",0,(K$36+E$36)/$D$38*100)</f>
        <v>0</v>
      </c>
      <c r="K43" s="25">
        <f>IF(J43&gt;=67,"I",IF(J43&lt;=35,IF(J43=0,"","A"),IF(OR(J43&gt;35,J43&lt;67),"AI","")))</f>
      </c>
      <c r="N43" s="94"/>
    </row>
    <row r="44" spans="1:11" ht="12.75">
      <c r="A44" s="53" t="s">
        <v>70</v>
      </c>
      <c r="B44" s="54"/>
      <c r="C44" s="24">
        <f>IF($D$38="",0,($C$36+$E$36)/$D$38*100)</f>
        <v>0</v>
      </c>
      <c r="D44" s="25">
        <f>IF(C44&gt;=67,"E",IF(C44&lt;=35,IF(C44=0,"","A"),IF(OR(C44&gt;35,C44&lt;67),"AE","")))</f>
      </c>
      <c r="E44" s="134"/>
      <c r="F44" s="135"/>
      <c r="G44" s="136"/>
      <c r="H44" s="95" t="s">
        <v>86</v>
      </c>
      <c r="I44" s="96"/>
      <c r="J44" s="24">
        <f>IF($D$38="",0,(L$36+E$36)/$D$38*100)</f>
        <v>0</v>
      </c>
      <c r="K44" s="25">
        <f>IF(J44&gt;=67,"J",IF(J44&lt;=35,IF(J44=0,"","A"),IF(OR(J44&gt;35,J44&lt;67),"AJ","")))</f>
      </c>
    </row>
    <row r="45" spans="1:11" ht="13.5" thickBot="1">
      <c r="A45" s="55" t="s">
        <v>71</v>
      </c>
      <c r="B45" s="56"/>
      <c r="C45" s="26">
        <f>IF($D$38="",0,($G$36+$E$36)/$D$38*100)</f>
        <v>0</v>
      </c>
      <c r="D45" s="26">
        <f>IF(C45&gt;=67,"F",IF(C45&lt;=35,IF(C45=0,"","A"),IF(OR(C45&gt;35,C45&lt;67),"AF","")))</f>
      </c>
      <c r="E45" s="134"/>
      <c r="F45" s="137"/>
      <c r="G45" s="136"/>
      <c r="H45" s="97" t="s">
        <v>87</v>
      </c>
      <c r="I45" s="98"/>
      <c r="J45" s="26">
        <f>IF($D$38="",0,(N$36+E$36)/$D$38*100)</f>
        <v>0</v>
      </c>
      <c r="K45" s="26">
        <f>IF(J45&gt;=67,"K",IF(J45&lt;=35,IF(J45=0,"","A"),IF(OR(J45&gt;35,J45&lt;67),"AK","")))</f>
      </c>
    </row>
    <row r="46" spans="1:7" ht="12.75">
      <c r="A46" s="167"/>
      <c r="B46" s="167"/>
      <c r="C46" s="18"/>
      <c r="D46" s="18"/>
      <c r="E46" s="3"/>
      <c r="F46" s="132" t="s">
        <v>90</v>
      </c>
      <c r="G46" s="4"/>
    </row>
    <row r="47" spans="1:10" ht="15.75" customHeight="1" thickBot="1">
      <c r="A47" s="19"/>
      <c r="B47" s="17"/>
      <c r="C47" s="17"/>
      <c r="D47" s="18"/>
      <c r="F47" s="132" t="s">
        <v>73</v>
      </c>
      <c r="H47" s="3"/>
      <c r="J47" s="5"/>
    </row>
    <row r="48" spans="1:10" ht="17.25" thickBot="1">
      <c r="A48" s="168" t="s">
        <v>72</v>
      </c>
      <c r="B48" s="169"/>
      <c r="C48" s="27">
        <f>SUM(C41:C45,J41:J45)</f>
        <v>0</v>
      </c>
      <c r="D48" s="18"/>
      <c r="F48" s="155">
        <f>IF(N43&lt;&gt;"",N43,IF(U13&gt;=67,W13,IF(U13&lt;=35,Y13,IF(OR(U13&lt;67,U13&gt;35),X13,""))))</f>
      </c>
      <c r="H48" s="3"/>
      <c r="J48" s="5"/>
    </row>
    <row r="49" spans="1:10" ht="17.25" customHeight="1">
      <c r="A49" s="19"/>
      <c r="B49" s="17"/>
      <c r="C49" s="17"/>
      <c r="D49" s="18"/>
      <c r="F49" s="156"/>
      <c r="H49" s="3"/>
      <c r="J49" s="5"/>
    </row>
    <row r="50" spans="6:10" ht="12.75" customHeight="1" thickBot="1">
      <c r="F50" s="157"/>
      <c r="I50" s="5"/>
      <c r="J50" s="5"/>
    </row>
    <row r="51" spans="6:12" ht="12.75" customHeight="1">
      <c r="F51" s="13"/>
      <c r="K51" s="5"/>
      <c r="L51" s="1"/>
    </row>
    <row r="52" ht="13.5" customHeight="1">
      <c r="F52" s="13"/>
    </row>
    <row r="53" ht="13.5" thickBot="1"/>
    <row r="54" spans="7:13" ht="13.5" thickBot="1">
      <c r="G54" s="17"/>
      <c r="H54" s="57" t="s">
        <v>36</v>
      </c>
      <c r="I54" s="58"/>
      <c r="J54" s="58"/>
      <c r="K54" s="59"/>
      <c r="L54" s="60" t="s">
        <v>37</v>
      </c>
      <c r="M54" s="61"/>
    </row>
    <row r="55" spans="7:13" ht="12.75">
      <c r="G55" s="17"/>
      <c r="H55" s="62">
        <v>1</v>
      </c>
      <c r="I55" s="144"/>
      <c r="J55" s="64">
        <v>50</v>
      </c>
      <c r="K55" s="145"/>
      <c r="L55" s="67">
        <v>1</v>
      </c>
      <c r="M55" s="128"/>
    </row>
    <row r="56" spans="7:13" ht="12.75">
      <c r="G56" s="17"/>
      <c r="H56" s="46">
        <v>2</v>
      </c>
      <c r="I56" s="82"/>
      <c r="J56" s="65">
        <v>51</v>
      </c>
      <c r="K56" s="89"/>
      <c r="L56" s="68">
        <v>2</v>
      </c>
      <c r="M56" s="83"/>
    </row>
    <row r="57" spans="2:13" ht="12.75">
      <c r="B57" s="74" t="s">
        <v>38</v>
      </c>
      <c r="C57" s="45"/>
      <c r="D57" s="75" t="s">
        <v>39</v>
      </c>
      <c r="E57" s="45"/>
      <c r="G57" s="17"/>
      <c r="H57" s="46">
        <v>3</v>
      </c>
      <c r="I57" s="82"/>
      <c r="J57" s="65">
        <v>52</v>
      </c>
      <c r="K57" s="89"/>
      <c r="L57" s="69">
        <v>3</v>
      </c>
      <c r="M57" s="83"/>
    </row>
    <row r="58" spans="2:13" ht="12.75">
      <c r="B58" s="48" t="s">
        <v>40</v>
      </c>
      <c r="C58" s="45" t="s">
        <v>41</v>
      </c>
      <c r="D58" s="45"/>
      <c r="E58" s="45"/>
      <c r="G58" s="17"/>
      <c r="H58" s="46">
        <v>4</v>
      </c>
      <c r="I58" s="82"/>
      <c r="J58" s="65">
        <v>53</v>
      </c>
      <c r="K58" s="89"/>
      <c r="L58" s="68">
        <v>4</v>
      </c>
      <c r="M58" s="83"/>
    </row>
    <row r="59" spans="2:13" ht="12.75">
      <c r="B59" s="76" t="s">
        <v>42</v>
      </c>
      <c r="C59" s="75" t="s">
        <v>43</v>
      </c>
      <c r="D59" s="75"/>
      <c r="E59" s="75"/>
      <c r="G59" s="17"/>
      <c r="H59" s="46">
        <v>5</v>
      </c>
      <c r="I59" s="82"/>
      <c r="J59" s="65">
        <v>54</v>
      </c>
      <c r="K59" s="89"/>
      <c r="L59" s="68">
        <v>5</v>
      </c>
      <c r="M59" s="83"/>
    </row>
    <row r="60" spans="2:13" ht="12.75">
      <c r="B60" s="76" t="s">
        <v>44</v>
      </c>
      <c r="C60" s="75" t="s">
        <v>45</v>
      </c>
      <c r="D60" s="75"/>
      <c r="E60" s="75"/>
      <c r="G60" s="17"/>
      <c r="H60" s="46">
        <v>6</v>
      </c>
      <c r="I60" s="82"/>
      <c r="J60" s="65">
        <v>55</v>
      </c>
      <c r="K60" s="89"/>
      <c r="L60" s="69">
        <v>6</v>
      </c>
      <c r="M60" s="83"/>
    </row>
    <row r="61" spans="2:13" ht="12.75">
      <c r="B61" s="76" t="s">
        <v>46</v>
      </c>
      <c r="C61" s="75" t="s">
        <v>47</v>
      </c>
      <c r="D61" s="75"/>
      <c r="E61" s="75"/>
      <c r="G61" s="17"/>
      <c r="H61" s="46">
        <v>7</v>
      </c>
      <c r="I61" s="82"/>
      <c r="J61" s="65">
        <v>56</v>
      </c>
      <c r="K61" s="89"/>
      <c r="L61" s="68">
        <v>7</v>
      </c>
      <c r="M61" s="83"/>
    </row>
    <row r="62" spans="2:13" ht="12.75">
      <c r="B62" s="76" t="s">
        <v>48</v>
      </c>
      <c r="C62" s="75" t="s">
        <v>49</v>
      </c>
      <c r="D62" s="75"/>
      <c r="E62" s="75"/>
      <c r="G62" s="17"/>
      <c r="H62" s="46">
        <v>8</v>
      </c>
      <c r="I62" s="82"/>
      <c r="J62" s="65">
        <v>57</v>
      </c>
      <c r="K62" s="89"/>
      <c r="L62" s="69">
        <v>8</v>
      </c>
      <c r="M62" s="83"/>
    </row>
    <row r="63" spans="2:13" ht="12.75">
      <c r="B63" s="76" t="s">
        <v>50</v>
      </c>
      <c r="C63" s="75" t="s">
        <v>51</v>
      </c>
      <c r="D63" s="75"/>
      <c r="E63" s="75"/>
      <c r="G63" s="17"/>
      <c r="H63" s="46">
        <v>9</v>
      </c>
      <c r="I63" s="82"/>
      <c r="J63" s="65">
        <v>58</v>
      </c>
      <c r="K63" s="89"/>
      <c r="L63" s="68">
        <v>9</v>
      </c>
      <c r="M63" s="83"/>
    </row>
    <row r="64" spans="2:13" ht="12.75">
      <c r="B64" s="76" t="s">
        <v>52</v>
      </c>
      <c r="C64" s="75" t="s">
        <v>53</v>
      </c>
      <c r="D64" s="75"/>
      <c r="E64" s="75"/>
      <c r="G64" s="17"/>
      <c r="H64" s="46">
        <v>10</v>
      </c>
      <c r="I64" s="82"/>
      <c r="J64" s="65">
        <v>59</v>
      </c>
      <c r="K64" s="89"/>
      <c r="L64" s="68">
        <v>10</v>
      </c>
      <c r="M64" s="83"/>
    </row>
    <row r="65" spans="2:13" ht="12.75">
      <c r="B65" s="76" t="s">
        <v>54</v>
      </c>
      <c r="C65" s="75" t="s">
        <v>55</v>
      </c>
      <c r="D65" s="75"/>
      <c r="E65" s="75"/>
      <c r="G65" s="17"/>
      <c r="H65" s="46">
        <v>11</v>
      </c>
      <c r="I65" s="82"/>
      <c r="J65" s="65">
        <v>60</v>
      </c>
      <c r="K65" s="89"/>
      <c r="L65" s="69">
        <v>11</v>
      </c>
      <c r="M65" s="83"/>
    </row>
    <row r="66" spans="1:13" ht="12.75">
      <c r="A66" s="2"/>
      <c r="B66" s="76" t="s">
        <v>56</v>
      </c>
      <c r="C66" s="75" t="s">
        <v>57</v>
      </c>
      <c r="D66" s="75"/>
      <c r="E66" s="75"/>
      <c r="G66" s="17"/>
      <c r="H66" s="46">
        <v>12</v>
      </c>
      <c r="I66" s="82"/>
      <c r="J66" s="65">
        <v>61</v>
      </c>
      <c r="K66" s="89"/>
      <c r="L66" s="68">
        <v>12</v>
      </c>
      <c r="M66" s="83"/>
    </row>
    <row r="67" spans="2:13" ht="12.75">
      <c r="B67" s="76" t="s">
        <v>58</v>
      </c>
      <c r="C67" s="75" t="s">
        <v>59</v>
      </c>
      <c r="D67" s="75"/>
      <c r="E67" s="75"/>
      <c r="G67" s="17"/>
      <c r="H67" s="46">
        <v>13</v>
      </c>
      <c r="I67" s="82"/>
      <c r="J67" s="65">
        <v>62</v>
      </c>
      <c r="K67" s="89"/>
      <c r="L67" s="69">
        <v>13</v>
      </c>
      <c r="M67" s="83"/>
    </row>
    <row r="68" spans="2:13" ht="12.75">
      <c r="B68" s="76" t="s">
        <v>60</v>
      </c>
      <c r="C68" s="75" t="s">
        <v>61</v>
      </c>
      <c r="D68" s="75"/>
      <c r="E68" s="75"/>
      <c r="G68" s="17"/>
      <c r="H68" s="46">
        <v>14</v>
      </c>
      <c r="I68" s="82"/>
      <c r="J68" s="65">
        <v>63</v>
      </c>
      <c r="K68" s="89"/>
      <c r="L68" s="68">
        <v>14</v>
      </c>
      <c r="M68" s="83"/>
    </row>
    <row r="69" spans="2:13" ht="12.75">
      <c r="B69" s="76" t="s">
        <v>62</v>
      </c>
      <c r="C69" s="75" t="s">
        <v>63</v>
      </c>
      <c r="D69" s="75"/>
      <c r="E69" s="75"/>
      <c r="G69" s="17"/>
      <c r="H69" s="46">
        <v>15</v>
      </c>
      <c r="I69" s="82"/>
      <c r="J69" s="65">
        <v>64</v>
      </c>
      <c r="K69" s="89"/>
      <c r="L69" s="68">
        <v>15</v>
      </c>
      <c r="M69" s="83"/>
    </row>
    <row r="70" spans="7:13" ht="12.75">
      <c r="G70" s="17"/>
      <c r="H70" s="46">
        <v>16</v>
      </c>
      <c r="I70" s="82"/>
      <c r="J70" s="65">
        <v>65</v>
      </c>
      <c r="K70" s="89"/>
      <c r="L70" s="69">
        <v>16</v>
      </c>
      <c r="M70" s="83"/>
    </row>
    <row r="71" spans="7:13" ht="12.75">
      <c r="G71" s="17"/>
      <c r="H71" s="46">
        <v>17</v>
      </c>
      <c r="I71" s="82"/>
      <c r="J71" s="65">
        <v>66</v>
      </c>
      <c r="K71" s="89"/>
      <c r="L71" s="68">
        <v>17</v>
      </c>
      <c r="M71" s="83"/>
    </row>
    <row r="72" spans="7:13" ht="12.75">
      <c r="G72" s="17"/>
      <c r="H72" s="46">
        <v>18</v>
      </c>
      <c r="I72" s="82"/>
      <c r="J72" s="65">
        <v>67</v>
      </c>
      <c r="K72" s="89"/>
      <c r="L72" s="69">
        <v>18</v>
      </c>
      <c r="M72" s="83"/>
    </row>
    <row r="73" spans="1:13" ht="13.5" customHeight="1" thickBot="1">
      <c r="A73" s="15" t="s">
        <v>65</v>
      </c>
      <c r="B73" s="15"/>
      <c r="C73" s="15"/>
      <c r="D73" s="15"/>
      <c r="E73" s="15"/>
      <c r="F73" s="15"/>
      <c r="G73" s="17"/>
      <c r="H73" s="46">
        <v>19</v>
      </c>
      <c r="I73" s="82"/>
      <c r="J73" s="65">
        <v>68</v>
      </c>
      <c r="K73" s="89"/>
      <c r="L73" s="68">
        <v>19</v>
      </c>
      <c r="M73" s="83"/>
    </row>
    <row r="74" spans="1:13" ht="13.5" customHeight="1">
      <c r="A74" s="158" t="s">
        <v>66</v>
      </c>
      <c r="B74" s="159"/>
      <c r="C74" s="159"/>
      <c r="D74" s="159"/>
      <c r="E74" s="159"/>
      <c r="F74" s="160"/>
      <c r="G74" s="104"/>
      <c r="H74" s="46">
        <v>20</v>
      </c>
      <c r="I74" s="82"/>
      <c r="J74" s="65">
        <v>69</v>
      </c>
      <c r="K74" s="89"/>
      <c r="L74" s="69">
        <v>20</v>
      </c>
      <c r="M74" s="83"/>
    </row>
    <row r="75" spans="1:13" ht="12.75">
      <c r="A75" s="161"/>
      <c r="B75" s="162"/>
      <c r="C75" s="162"/>
      <c r="D75" s="162"/>
      <c r="E75" s="162"/>
      <c r="F75" s="163"/>
      <c r="G75" s="104"/>
      <c r="H75" s="46">
        <v>21</v>
      </c>
      <c r="I75" s="82"/>
      <c r="J75" s="65">
        <v>70</v>
      </c>
      <c r="K75" s="89"/>
      <c r="L75" s="69">
        <v>21</v>
      </c>
      <c r="M75" s="83"/>
    </row>
    <row r="76" spans="1:13" ht="12.75">
      <c r="A76" s="161"/>
      <c r="B76" s="162"/>
      <c r="C76" s="162"/>
      <c r="D76" s="162"/>
      <c r="E76" s="162"/>
      <c r="F76" s="163"/>
      <c r="G76" s="104"/>
      <c r="H76" s="46">
        <v>22</v>
      </c>
      <c r="I76" s="82"/>
      <c r="J76" s="65">
        <v>71</v>
      </c>
      <c r="K76" s="89"/>
      <c r="L76" s="68">
        <v>22</v>
      </c>
      <c r="M76" s="83"/>
    </row>
    <row r="77" spans="1:13" ht="12.75">
      <c r="A77" s="161"/>
      <c r="B77" s="162"/>
      <c r="C77" s="162"/>
      <c r="D77" s="162"/>
      <c r="E77" s="162"/>
      <c r="F77" s="163"/>
      <c r="G77" s="104"/>
      <c r="H77" s="46">
        <v>23</v>
      </c>
      <c r="I77" s="82"/>
      <c r="J77" s="65">
        <v>72</v>
      </c>
      <c r="K77" s="89"/>
      <c r="L77" s="69">
        <v>23</v>
      </c>
      <c r="M77" s="83"/>
    </row>
    <row r="78" spans="1:13" ht="12.75">
      <c r="A78" s="161"/>
      <c r="B78" s="162"/>
      <c r="C78" s="162"/>
      <c r="D78" s="162"/>
      <c r="E78" s="162"/>
      <c r="F78" s="163"/>
      <c r="G78" s="104"/>
      <c r="H78" s="46">
        <v>24</v>
      </c>
      <c r="I78" s="82"/>
      <c r="J78" s="65">
        <v>73</v>
      </c>
      <c r="K78" s="89"/>
      <c r="L78" s="68">
        <v>24</v>
      </c>
      <c r="M78" s="83"/>
    </row>
    <row r="79" spans="1:13" ht="12.75">
      <c r="A79" s="161"/>
      <c r="B79" s="162"/>
      <c r="C79" s="162"/>
      <c r="D79" s="162"/>
      <c r="E79" s="162"/>
      <c r="F79" s="163"/>
      <c r="G79" s="104"/>
      <c r="H79" s="46">
        <v>25</v>
      </c>
      <c r="I79" s="82"/>
      <c r="J79" s="65">
        <v>74</v>
      </c>
      <c r="K79" s="89"/>
      <c r="L79" s="68">
        <v>25</v>
      </c>
      <c r="M79" s="83"/>
    </row>
    <row r="80" spans="1:13" ht="12.75">
      <c r="A80" s="161"/>
      <c r="B80" s="162"/>
      <c r="C80" s="162"/>
      <c r="D80" s="162"/>
      <c r="E80" s="162"/>
      <c r="F80" s="163"/>
      <c r="G80" s="104"/>
      <c r="H80" s="46">
        <v>26</v>
      </c>
      <c r="I80" s="82"/>
      <c r="J80" s="65">
        <v>75</v>
      </c>
      <c r="K80" s="89"/>
      <c r="L80" s="69">
        <v>26</v>
      </c>
      <c r="M80" s="83"/>
    </row>
    <row r="81" spans="1:13" ht="12.75">
      <c r="A81" s="161"/>
      <c r="B81" s="162"/>
      <c r="C81" s="162"/>
      <c r="D81" s="162"/>
      <c r="E81" s="162"/>
      <c r="F81" s="163"/>
      <c r="G81" s="104"/>
      <c r="H81" s="46">
        <v>27</v>
      </c>
      <c r="I81" s="82"/>
      <c r="J81" s="65">
        <v>76</v>
      </c>
      <c r="K81" s="89"/>
      <c r="L81" s="68">
        <v>27</v>
      </c>
      <c r="M81" s="83"/>
    </row>
    <row r="82" spans="1:13" ht="12.75">
      <c r="A82" s="161"/>
      <c r="B82" s="162"/>
      <c r="C82" s="162"/>
      <c r="D82" s="162"/>
      <c r="E82" s="162"/>
      <c r="F82" s="163"/>
      <c r="G82" s="104"/>
      <c r="H82" s="46">
        <v>28</v>
      </c>
      <c r="I82" s="82"/>
      <c r="J82" s="65">
        <v>77</v>
      </c>
      <c r="K82" s="89"/>
      <c r="L82" s="69">
        <v>28</v>
      </c>
      <c r="M82" s="83"/>
    </row>
    <row r="83" spans="1:13" ht="12.75">
      <c r="A83" s="161"/>
      <c r="B83" s="162"/>
      <c r="C83" s="162"/>
      <c r="D83" s="162"/>
      <c r="E83" s="162"/>
      <c r="F83" s="163"/>
      <c r="G83" s="104"/>
      <c r="H83" s="46">
        <v>29</v>
      </c>
      <c r="I83" s="82"/>
      <c r="J83" s="65">
        <v>78</v>
      </c>
      <c r="K83" s="89"/>
      <c r="L83" s="68">
        <v>29</v>
      </c>
      <c r="M83" s="83"/>
    </row>
    <row r="84" spans="1:13" ht="12.75">
      <c r="A84" s="161"/>
      <c r="B84" s="162"/>
      <c r="C84" s="162"/>
      <c r="D84" s="162"/>
      <c r="E84" s="162"/>
      <c r="F84" s="163"/>
      <c r="G84" s="104"/>
      <c r="H84" s="46">
        <v>30</v>
      </c>
      <c r="I84" s="82"/>
      <c r="J84" s="65">
        <v>79</v>
      </c>
      <c r="K84" s="89"/>
      <c r="L84" s="68">
        <v>30</v>
      </c>
      <c r="M84" s="83"/>
    </row>
    <row r="85" spans="1:13" ht="12.75">
      <c r="A85" s="161"/>
      <c r="B85" s="162"/>
      <c r="C85" s="162"/>
      <c r="D85" s="162"/>
      <c r="E85" s="162"/>
      <c r="F85" s="163"/>
      <c r="G85" s="104"/>
      <c r="H85" s="46">
        <v>31</v>
      </c>
      <c r="I85" s="82"/>
      <c r="J85" s="65">
        <v>80</v>
      </c>
      <c r="K85" s="89"/>
      <c r="L85" s="69">
        <v>31</v>
      </c>
      <c r="M85" s="83"/>
    </row>
    <row r="86" spans="1:13" ht="13.5" thickBot="1">
      <c r="A86" s="164"/>
      <c r="B86" s="165"/>
      <c r="C86" s="165"/>
      <c r="D86" s="165"/>
      <c r="E86" s="165"/>
      <c r="F86" s="166"/>
      <c r="G86" s="104"/>
      <c r="H86" s="46">
        <v>32</v>
      </c>
      <c r="I86" s="82"/>
      <c r="J86" s="65">
        <v>81</v>
      </c>
      <c r="K86" s="89"/>
      <c r="L86" s="68">
        <v>32</v>
      </c>
      <c r="M86" s="83"/>
    </row>
    <row r="87" spans="1:13" ht="12.75">
      <c r="A87" s="14"/>
      <c r="B87" s="14"/>
      <c r="C87" s="14"/>
      <c r="D87" s="14"/>
      <c r="E87" s="14"/>
      <c r="F87" s="14"/>
      <c r="G87" s="104"/>
      <c r="H87" s="46">
        <v>33</v>
      </c>
      <c r="I87" s="82"/>
      <c r="J87" s="65">
        <v>82</v>
      </c>
      <c r="K87" s="89"/>
      <c r="L87" s="69">
        <v>33</v>
      </c>
      <c r="M87" s="83"/>
    </row>
    <row r="88" spans="1:13" ht="12.75">
      <c r="A88" s="14"/>
      <c r="B88" s="14"/>
      <c r="C88" s="14"/>
      <c r="D88" s="14"/>
      <c r="E88" s="14"/>
      <c r="F88" s="14"/>
      <c r="G88" s="104"/>
      <c r="H88" s="46">
        <v>34</v>
      </c>
      <c r="I88" s="82"/>
      <c r="J88" s="65">
        <v>83</v>
      </c>
      <c r="K88" s="89"/>
      <c r="L88" s="68">
        <v>34</v>
      </c>
      <c r="M88" s="83"/>
    </row>
    <row r="89" spans="1:13" ht="12.75">
      <c r="A89" s="14"/>
      <c r="B89" s="14"/>
      <c r="C89" s="14"/>
      <c r="D89" s="14"/>
      <c r="E89" s="14"/>
      <c r="F89" s="14"/>
      <c r="G89" s="104"/>
      <c r="H89" s="46">
        <v>35</v>
      </c>
      <c r="I89" s="82"/>
      <c r="J89" s="65">
        <v>84</v>
      </c>
      <c r="K89" s="89"/>
      <c r="L89" s="68">
        <v>35</v>
      </c>
      <c r="M89" s="83"/>
    </row>
    <row r="90" spans="1:13" ht="12.75">
      <c r="A90" s="14"/>
      <c r="B90" s="14"/>
      <c r="C90" s="14"/>
      <c r="D90" s="14"/>
      <c r="E90" s="14"/>
      <c r="F90" s="14"/>
      <c r="G90" s="104"/>
      <c r="H90" s="46">
        <v>36</v>
      </c>
      <c r="I90" s="82"/>
      <c r="J90" s="65">
        <v>85</v>
      </c>
      <c r="K90" s="89"/>
      <c r="L90" s="69">
        <v>36</v>
      </c>
      <c r="M90" s="83"/>
    </row>
    <row r="91" spans="1:13" ht="12.75">
      <c r="A91" s="14"/>
      <c r="B91" s="14"/>
      <c r="C91" s="14"/>
      <c r="D91" s="14"/>
      <c r="E91" s="14"/>
      <c r="F91" s="14"/>
      <c r="G91" s="104"/>
      <c r="H91" s="46">
        <v>37</v>
      </c>
      <c r="I91" s="82"/>
      <c r="J91" s="65">
        <v>86</v>
      </c>
      <c r="K91" s="89"/>
      <c r="L91" s="68">
        <v>37</v>
      </c>
      <c r="M91" s="83"/>
    </row>
    <row r="92" spans="1:13" ht="12.75">
      <c r="A92" s="14"/>
      <c r="B92" s="14"/>
      <c r="C92" s="14"/>
      <c r="D92" s="14"/>
      <c r="E92" s="14"/>
      <c r="F92" s="14"/>
      <c r="G92" s="104"/>
      <c r="H92" s="46">
        <v>38</v>
      </c>
      <c r="I92" s="82"/>
      <c r="J92" s="65">
        <v>87</v>
      </c>
      <c r="K92" s="89"/>
      <c r="L92" s="69">
        <v>38</v>
      </c>
      <c r="M92" s="83"/>
    </row>
    <row r="93" spans="1:13" ht="12.75">
      <c r="A93" s="14"/>
      <c r="B93" s="14"/>
      <c r="C93" s="14"/>
      <c r="D93" s="14"/>
      <c r="E93" s="14"/>
      <c r="F93" s="14"/>
      <c r="G93" s="104"/>
      <c r="H93" s="46">
        <v>39</v>
      </c>
      <c r="I93" s="82"/>
      <c r="J93" s="65">
        <v>88</v>
      </c>
      <c r="K93" s="89"/>
      <c r="L93" s="68">
        <v>39</v>
      </c>
      <c r="M93" s="83"/>
    </row>
    <row r="94" spans="1:13" ht="12.75">
      <c r="A94" s="14"/>
      <c r="B94" s="14"/>
      <c r="C94" s="14"/>
      <c r="D94" s="14"/>
      <c r="E94" s="14"/>
      <c r="F94" s="14"/>
      <c r="G94" s="104"/>
      <c r="H94" s="46">
        <v>40</v>
      </c>
      <c r="I94" s="82"/>
      <c r="J94" s="65">
        <v>89</v>
      </c>
      <c r="K94" s="89"/>
      <c r="L94" s="68">
        <v>40</v>
      </c>
      <c r="M94" s="83"/>
    </row>
    <row r="95" spans="1:13" ht="12.75">
      <c r="A95" s="14"/>
      <c r="B95" s="14"/>
      <c r="C95" s="14"/>
      <c r="D95" s="14"/>
      <c r="E95" s="14"/>
      <c r="F95" s="14"/>
      <c r="G95" s="104"/>
      <c r="H95" s="46">
        <v>41</v>
      </c>
      <c r="I95" s="82"/>
      <c r="J95" s="65">
        <v>90</v>
      </c>
      <c r="K95" s="89"/>
      <c r="L95" s="69">
        <v>41</v>
      </c>
      <c r="M95" s="83"/>
    </row>
    <row r="96" spans="1:13" ht="12.75">
      <c r="A96" s="14"/>
      <c r="B96" s="14"/>
      <c r="C96" s="14"/>
      <c r="D96" s="14"/>
      <c r="E96" s="14"/>
      <c r="F96" s="14"/>
      <c r="G96" s="104"/>
      <c r="H96" s="46">
        <v>42</v>
      </c>
      <c r="I96" s="82"/>
      <c r="J96" s="65">
        <v>91</v>
      </c>
      <c r="K96" s="89"/>
      <c r="L96" s="68">
        <v>42</v>
      </c>
      <c r="M96" s="83"/>
    </row>
    <row r="97" spans="1:13" ht="12.75">
      <c r="A97" s="14"/>
      <c r="B97" s="14"/>
      <c r="C97" s="14"/>
      <c r="D97" s="14"/>
      <c r="E97" s="14"/>
      <c r="F97" s="14"/>
      <c r="G97" s="104"/>
      <c r="H97" s="46">
        <v>43</v>
      </c>
      <c r="I97" s="82"/>
      <c r="J97" s="65">
        <v>92</v>
      </c>
      <c r="K97" s="89"/>
      <c r="L97" s="69">
        <v>43</v>
      </c>
      <c r="M97" s="83"/>
    </row>
    <row r="98" spans="1:13" ht="12.75">
      <c r="A98" s="14"/>
      <c r="B98" s="14"/>
      <c r="C98" s="14"/>
      <c r="D98" s="14"/>
      <c r="E98" s="14"/>
      <c r="F98" s="14"/>
      <c r="G98" s="104"/>
      <c r="H98" s="46">
        <v>44</v>
      </c>
      <c r="I98" s="82"/>
      <c r="J98" s="65">
        <v>93</v>
      </c>
      <c r="K98" s="89"/>
      <c r="L98" s="68">
        <v>44</v>
      </c>
      <c r="M98" s="83"/>
    </row>
    <row r="99" spans="1:13" ht="14.25" customHeight="1">
      <c r="A99" s="14"/>
      <c r="B99" s="14"/>
      <c r="C99" s="14"/>
      <c r="D99" s="14"/>
      <c r="E99" s="14"/>
      <c r="F99" s="14"/>
      <c r="G99" s="104"/>
      <c r="H99" s="46">
        <v>45</v>
      </c>
      <c r="I99" s="82"/>
      <c r="J99" s="65">
        <v>94</v>
      </c>
      <c r="K99" s="89"/>
      <c r="L99" s="68">
        <v>45</v>
      </c>
      <c r="M99" s="83"/>
    </row>
    <row r="100" spans="1:13" ht="13.5" customHeight="1">
      <c r="A100" s="14"/>
      <c r="B100" s="14"/>
      <c r="C100" s="14"/>
      <c r="D100" s="14"/>
      <c r="E100" s="14"/>
      <c r="F100" s="14"/>
      <c r="G100" s="104"/>
      <c r="H100" s="46">
        <v>46</v>
      </c>
      <c r="I100" s="82"/>
      <c r="J100" s="65">
        <v>95</v>
      </c>
      <c r="K100" s="89"/>
      <c r="L100" s="69">
        <v>46</v>
      </c>
      <c r="M100" s="83"/>
    </row>
    <row r="101" spans="2:13" ht="13.5">
      <c r="B101" s="11"/>
      <c r="C101" s="11"/>
      <c r="D101" s="11"/>
      <c r="E101" s="11"/>
      <c r="F101" s="11"/>
      <c r="G101" s="105"/>
      <c r="H101" s="46">
        <v>47</v>
      </c>
      <c r="I101" s="82"/>
      <c r="J101" s="65">
        <v>96</v>
      </c>
      <c r="K101" s="89"/>
      <c r="L101" s="68">
        <v>47</v>
      </c>
      <c r="M101" s="83"/>
    </row>
    <row r="102" spans="2:13" ht="13.5">
      <c r="B102" s="11"/>
      <c r="C102" s="11"/>
      <c r="D102" s="11"/>
      <c r="E102" s="11"/>
      <c r="F102" s="11"/>
      <c r="G102" s="105"/>
      <c r="H102" s="63">
        <v>48</v>
      </c>
      <c r="I102" s="130"/>
      <c r="J102" s="65">
        <v>97</v>
      </c>
      <c r="K102" s="89"/>
      <c r="L102" s="69">
        <v>48</v>
      </c>
      <c r="M102" s="83"/>
    </row>
    <row r="103" spans="2:13" ht="14.25" thickBot="1">
      <c r="B103" s="11"/>
      <c r="C103" s="11"/>
      <c r="D103" s="11"/>
      <c r="E103" s="11"/>
      <c r="F103" s="11"/>
      <c r="G103" s="105"/>
      <c r="H103" s="42">
        <v>49</v>
      </c>
      <c r="I103" s="91"/>
      <c r="J103" s="66">
        <v>98</v>
      </c>
      <c r="K103" s="131"/>
      <c r="L103" s="70">
        <v>49</v>
      </c>
      <c r="M103" s="129"/>
    </row>
    <row r="104" spans="2:8" ht="14.25" thickBot="1">
      <c r="B104" s="11"/>
      <c r="C104" s="11"/>
      <c r="D104" s="11"/>
      <c r="E104" s="11"/>
      <c r="F104" s="11"/>
      <c r="G104" s="11"/>
      <c r="H104" s="2"/>
    </row>
    <row r="105" spans="2:13" ht="35.25" thickBot="1">
      <c r="B105" s="11"/>
      <c r="C105" s="11"/>
      <c r="D105" s="11"/>
      <c r="E105" s="11"/>
      <c r="F105" s="11"/>
      <c r="G105" s="11"/>
      <c r="H105" s="2"/>
      <c r="J105" s="71" t="s">
        <v>30</v>
      </c>
      <c r="K105" s="72">
        <f>SUM(G53:G101,I55:I103,K55:K103)</f>
        <v>0</v>
      </c>
      <c r="L105" s="73" t="s">
        <v>64</v>
      </c>
      <c r="M105" s="72">
        <f>SUM(M55:M103)</f>
        <v>0</v>
      </c>
    </row>
    <row r="106" spans="2:7" ht="13.5">
      <c r="B106" s="11"/>
      <c r="C106" s="11"/>
      <c r="D106" s="11"/>
      <c r="E106" s="11"/>
      <c r="F106" s="11"/>
      <c r="G106" s="11"/>
    </row>
  </sheetData>
  <sheetProtection password="CEC8" sheet="1" objects="1" scenarios="1"/>
  <mergeCells count="6">
    <mergeCell ref="U1:Y1"/>
    <mergeCell ref="H38:J38"/>
    <mergeCell ref="F48:F50"/>
    <mergeCell ref="A74:F86"/>
    <mergeCell ref="A46:B46"/>
    <mergeCell ref="A48:B48"/>
  </mergeCells>
  <printOptions/>
  <pageMargins left="0.5" right="0.5" top="0.75" bottom="0.5" header="0.5" footer="0.5"/>
  <pageSetup horizontalDpi="600" verticalDpi="600" orientation="portrait" r:id="rId1"/>
  <headerFooter alignWithMargins="0">
    <oddHeader>&amp;CCLASSIFICATION Worksheet&amp;RLast Updated: 6/26/03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classification calculation spreadsheet</dc:title>
  <dc:subject>Work classification calculation spreadsheet</dc:subject>
  <dc:creator>WisDOT</dc:creator>
  <cp:keywords>Work, classification, calculation, spreadsheet</cp:keywords>
  <dc:description/>
  <cp:lastModifiedBy>Greg Simonis</cp:lastModifiedBy>
  <cp:lastPrinted>2010-06-07T19:58:14Z</cp:lastPrinted>
  <dcterms:created xsi:type="dcterms:W3CDTF">1999-09-24T19:11:21Z</dcterms:created>
  <dcterms:modified xsi:type="dcterms:W3CDTF">2012-03-30T16:07:54Z</dcterms:modified>
  <cp:category/>
  <cp:version/>
  <cp:contentType/>
  <cp:contentStatus/>
</cp:coreProperties>
</file>