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 codeName="{21656B06-1B9B-AA78-C99D-37B55691406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TJFR\Desktop\WEB-TEMP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Sheet1!$A$1:$O$43</definedName>
  </definedNames>
  <calcPr calcId="171027"/>
</workbook>
</file>

<file path=xl/calcChain.xml><?xml version="1.0" encoding="utf-8"?>
<calcChain xmlns="http://schemas.openxmlformats.org/spreadsheetml/2006/main">
  <c r="A29" i="1" l="1"/>
  <c r="A14" i="1"/>
  <c r="CE29" i="1" l="1"/>
  <c r="CL29" i="1" s="1"/>
  <c r="CG29" i="1"/>
  <c r="CI29" i="1"/>
  <c r="CE30" i="1"/>
  <c r="CL30" i="1" s="1"/>
  <c r="CG30" i="1"/>
  <c r="CI30" i="1"/>
  <c r="CE31" i="1"/>
  <c r="CG31" i="1"/>
  <c r="CI31" i="1"/>
  <c r="CE32" i="1"/>
  <c r="CG32" i="1"/>
  <c r="CI32" i="1"/>
  <c r="CE33" i="1"/>
  <c r="CL33" i="1" s="1"/>
  <c r="CG33" i="1"/>
  <c r="CI33" i="1"/>
  <c r="CE34" i="1"/>
  <c r="CL34" i="1" s="1"/>
  <c r="CG34" i="1"/>
  <c r="CI34" i="1"/>
  <c r="CP30" i="1" l="1"/>
  <c r="CP33" i="1"/>
  <c r="CN33" i="1"/>
  <c r="CN30" i="1"/>
  <c r="CN31" i="1"/>
  <c r="CN32" i="1"/>
  <c r="CP34" i="1"/>
  <c r="CN34" i="1"/>
  <c r="CR34" i="1" s="1"/>
  <c r="CN29" i="1"/>
  <c r="CP32" i="1"/>
  <c r="CP29" i="1"/>
  <c r="CP31" i="1"/>
  <c r="CL31" i="1"/>
  <c r="CL32" i="1"/>
  <c r="A34" i="1"/>
  <c r="A33" i="1"/>
  <c r="A32" i="1"/>
  <c r="A31" i="1"/>
  <c r="A30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CH17" i="1" l="1"/>
  <c r="CD17" i="1"/>
  <c r="CF17" i="1"/>
  <c r="CH25" i="1"/>
  <c r="CD25" i="1"/>
  <c r="CF25" i="1"/>
  <c r="CH33" i="1"/>
  <c r="CD33" i="1"/>
  <c r="CF33" i="1"/>
  <c r="CH18" i="1"/>
  <c r="CD18" i="1"/>
  <c r="CF18" i="1"/>
  <c r="CH26" i="1"/>
  <c r="CD26" i="1"/>
  <c r="CF26" i="1"/>
  <c r="CH34" i="1"/>
  <c r="CD34" i="1"/>
  <c r="CF34" i="1"/>
  <c r="CF19" i="1"/>
  <c r="CH19" i="1"/>
  <c r="CD19" i="1"/>
  <c r="CF27" i="1"/>
  <c r="CH27" i="1"/>
  <c r="CD27" i="1"/>
  <c r="CF20" i="1"/>
  <c r="CH20" i="1"/>
  <c r="CD20" i="1"/>
  <c r="CF28" i="1"/>
  <c r="CH28" i="1"/>
  <c r="CD28" i="1"/>
  <c r="CF21" i="1"/>
  <c r="CH21" i="1"/>
  <c r="CD21" i="1"/>
  <c r="CF29" i="1"/>
  <c r="CH29" i="1"/>
  <c r="CD29" i="1"/>
  <c r="CF22" i="1"/>
  <c r="CH22" i="1"/>
  <c r="CD22" i="1"/>
  <c r="CF30" i="1"/>
  <c r="CH30" i="1"/>
  <c r="CD30" i="1"/>
  <c r="CH14" i="1"/>
  <c r="CF14" i="1"/>
  <c r="CD14" i="1"/>
  <c r="CH23" i="1"/>
  <c r="CD23" i="1"/>
  <c r="CF23" i="1"/>
  <c r="CH31" i="1"/>
  <c r="CD31" i="1"/>
  <c r="CF31" i="1"/>
  <c r="CH16" i="1"/>
  <c r="CD16" i="1"/>
  <c r="CF16" i="1"/>
  <c r="CH24" i="1"/>
  <c r="CD24" i="1"/>
  <c r="CF24" i="1"/>
  <c r="CH32" i="1"/>
  <c r="CD32" i="1"/>
  <c r="CF32" i="1"/>
  <c r="CR33" i="1"/>
  <c r="CR30" i="1"/>
  <c r="CR32" i="1"/>
  <c r="CR31" i="1"/>
  <c r="CR29" i="1"/>
  <c r="A15" i="1"/>
  <c r="CH15" i="1" l="1"/>
  <c r="CD15" i="1"/>
  <c r="CF15" i="1"/>
  <c r="L28" i="1"/>
  <c r="L27" i="1"/>
  <c r="L26" i="1"/>
  <c r="L25" i="1"/>
  <c r="L24" i="1"/>
  <c r="L23" i="1"/>
  <c r="L22" i="1"/>
  <c r="L21" i="1"/>
  <c r="L20" i="1"/>
  <c r="L19" i="1"/>
  <c r="L18" i="1"/>
  <c r="L16" i="1"/>
  <c r="L14" i="1"/>
  <c r="M8" i="1" l="1"/>
  <c r="F16" i="1" s="1"/>
  <c r="L15" i="1" l="1"/>
  <c r="I22" i="1"/>
  <c r="F15" i="1"/>
  <c r="F23" i="1"/>
  <c r="F24" i="1"/>
  <c r="F28" i="1"/>
  <c r="I21" i="1"/>
  <c r="F22" i="1"/>
  <c r="I28" i="1"/>
  <c r="I20" i="1"/>
  <c r="F17" i="1"/>
  <c r="F25" i="1"/>
  <c r="F27" i="1"/>
  <c r="I23" i="1"/>
  <c r="I27" i="1"/>
  <c r="I19" i="1"/>
  <c r="F18" i="1"/>
  <c r="F26" i="1"/>
  <c r="I17" i="1"/>
  <c r="I15" i="1"/>
  <c r="I26" i="1"/>
  <c r="I18" i="1"/>
  <c r="F19" i="1"/>
  <c r="F20" i="1"/>
  <c r="I25" i="1"/>
  <c r="L17" i="1"/>
  <c r="I24" i="1"/>
  <c r="I16" i="1"/>
  <c r="F21" i="1"/>
  <c r="F14" i="1"/>
  <c r="I14" i="1"/>
  <c r="CE14" i="1"/>
  <c r="CI15" i="1" l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N22" i="1" l="1"/>
  <c r="CL24" i="1"/>
  <c r="CL26" i="1"/>
  <c r="CL21" i="1"/>
  <c r="CP14" i="1"/>
  <c r="CN27" i="1"/>
  <c r="CL27" i="1"/>
  <c r="CL25" i="1"/>
  <c r="CN19" i="1"/>
  <c r="CP21" i="1"/>
  <c r="CL22" i="1"/>
  <c r="CP26" i="1"/>
  <c r="CL19" i="1"/>
  <c r="CR19" i="1" s="1"/>
  <c r="M19" i="1" s="1"/>
  <c r="N19" i="1" s="1"/>
  <c r="O19" i="1" s="1"/>
  <c r="CN26" i="1"/>
  <c r="CP23" i="1"/>
  <c r="CP27" i="1"/>
  <c r="CR27" i="1" s="1"/>
  <c r="M27" i="1" s="1"/>
  <c r="N27" i="1" s="1"/>
  <c r="O27" i="1" s="1"/>
  <c r="CP19" i="1"/>
  <c r="CP18" i="1"/>
  <c r="CP28" i="1"/>
  <c r="CP20" i="1"/>
  <c r="CP25" i="1"/>
  <c r="CP17" i="1"/>
  <c r="CN25" i="1"/>
  <c r="CN18" i="1"/>
  <c r="CN17" i="1"/>
  <c r="CN14" i="1"/>
  <c r="CL14" i="1"/>
  <c r="CP22" i="1"/>
  <c r="CR22" i="1" s="1"/>
  <c r="M22" i="1" s="1"/>
  <c r="N22" i="1" s="1"/>
  <c r="O22" i="1" s="1"/>
  <c r="CR25" i="1"/>
  <c r="M25" i="1" s="1"/>
  <c r="N25" i="1" s="1"/>
  <c r="O25" i="1" s="1"/>
  <c r="CL17" i="1"/>
  <c r="CL18" i="1"/>
  <c r="CN21" i="1"/>
  <c r="CL16" i="1"/>
  <c r="CP15" i="1"/>
  <c r="CL28" i="1"/>
  <c r="CL20" i="1"/>
  <c r="CL23" i="1"/>
  <c r="CL15" i="1"/>
  <c r="CN28" i="1"/>
  <c r="CN20" i="1"/>
  <c r="CN24" i="1"/>
  <c r="CN16" i="1"/>
  <c r="CP24" i="1"/>
  <c r="CP16" i="1"/>
  <c r="CN23" i="1"/>
  <c r="CN15" i="1"/>
  <c r="CR26" i="1"/>
  <c r="M26" i="1" s="1"/>
  <c r="N26" i="1" s="1"/>
  <c r="O26" i="1" s="1"/>
  <c r="CR21" i="1" l="1"/>
  <c r="M21" i="1" s="1"/>
  <c r="N21" i="1" s="1"/>
  <c r="O21" i="1" s="1"/>
  <c r="CR23" i="1"/>
  <c r="M23" i="1" s="1"/>
  <c r="N23" i="1" s="1"/>
  <c r="O23" i="1" s="1"/>
  <c r="CR28" i="1"/>
  <c r="M28" i="1" s="1"/>
  <c r="N28" i="1" s="1"/>
  <c r="O28" i="1" s="1"/>
  <c r="CR24" i="1"/>
  <c r="M24" i="1" s="1"/>
  <c r="N24" i="1" s="1"/>
  <c r="O24" i="1" s="1"/>
  <c r="CR20" i="1"/>
  <c r="M20" i="1" s="1"/>
  <c r="N20" i="1" s="1"/>
  <c r="O20" i="1" s="1"/>
  <c r="CR17" i="1"/>
  <c r="M17" i="1" s="1"/>
  <c r="N17" i="1" s="1"/>
  <c r="O17" i="1" s="1"/>
  <c r="CR15" i="1"/>
  <c r="M15" i="1" s="1"/>
  <c r="N15" i="1" s="1"/>
  <c r="O15" i="1" s="1"/>
  <c r="CR18" i="1"/>
  <c r="M18" i="1" s="1"/>
  <c r="N18" i="1" s="1"/>
  <c r="O18" i="1" s="1"/>
  <c r="CR14" i="1"/>
  <c r="M14" i="1" s="1"/>
  <c r="N14" i="1" s="1"/>
  <c r="O14" i="1" s="1"/>
  <c r="CR16" i="1"/>
  <c r="M16" i="1" s="1"/>
  <c r="N16" i="1" s="1"/>
  <c r="O16" i="1" s="1"/>
</calcChain>
</file>

<file path=xl/sharedStrings.xml><?xml version="1.0" encoding="utf-8"?>
<sst xmlns="http://schemas.openxmlformats.org/spreadsheetml/2006/main" count="54" uniqueCount="52">
  <si>
    <t>Project ID:</t>
  </si>
  <si>
    <t>Road Name:</t>
  </si>
  <si>
    <t xml:space="preserve">County: </t>
  </si>
  <si>
    <t>Contractor:</t>
  </si>
  <si>
    <t>Lot Limits:</t>
  </si>
  <si>
    <t>Target Gmm:</t>
  </si>
  <si>
    <t>Date Placed:</t>
  </si>
  <si>
    <t>Date Tested:</t>
  </si>
  <si>
    <t>Random Station</t>
  </si>
  <si>
    <t>Test Remarks</t>
  </si>
  <si>
    <t>Random Offset</t>
  </si>
  <si>
    <t>PWL DENSITY DATA FORM (LANE FOOT)</t>
  </si>
  <si>
    <t>Density Count</t>
  </si>
  <si>
    <t xml:space="preserve">Wet Density 1             </t>
  </si>
  <si>
    <t>% Max Density 1</t>
  </si>
  <si>
    <t>Gauge Offset</t>
  </si>
  <si>
    <t xml:space="preserve">Wet Density 2            </t>
  </si>
  <si>
    <t>% Max Density 2</t>
  </si>
  <si>
    <t xml:space="preserve">Wet Density 3             </t>
  </si>
  <si>
    <t>% Max Density 3</t>
  </si>
  <si>
    <t>Reading 1</t>
  </si>
  <si>
    <t>Reading  3 (if needed)</t>
  </si>
  <si>
    <t>Reading  2 (rotate 180)</t>
  </si>
  <si>
    <t>% Max Density</t>
  </si>
  <si>
    <t xml:space="preserve">Adjusted % Max Density </t>
  </si>
  <si>
    <t>Variation from Avg</t>
  </si>
  <si>
    <t>Filter Outlier</t>
  </si>
  <si>
    <t>Nuc Avg Excluding Outlier</t>
  </si>
  <si>
    <t>ID</t>
  </si>
  <si>
    <t>Read 1</t>
  </si>
  <si>
    <t>Read 2</t>
  </si>
  <si>
    <t>Read 3</t>
  </si>
  <si>
    <t>Average</t>
  </si>
  <si>
    <t>Average PCF</t>
  </si>
  <si>
    <t xml:space="preserve">               Nuclear HMA Density QC/QV Testing Records</t>
  </si>
  <si>
    <t>Lot #:</t>
  </si>
  <si>
    <t>Nominal 
Thickness:</t>
  </si>
  <si>
    <t>Mix Type:</t>
  </si>
  <si>
    <t>Lane
Width (ftt):</t>
  </si>
  <si>
    <t>Lot Length(ft):</t>
  </si>
  <si>
    <t>Project
Leader:</t>
  </si>
  <si>
    <t xml:space="preserve">Lot - Sublot ID </t>
  </si>
  <si>
    <t>Required
Density %:</t>
  </si>
  <si>
    <t>Target Max
Density (PCF):</t>
  </si>
  <si>
    <t xml:space="preserve">Moisture
Standard: </t>
  </si>
  <si>
    <t>Density
Standard:</t>
  </si>
  <si>
    <t>Gauge Serial #:</t>
  </si>
  <si>
    <t>WisDOT Mix #:</t>
  </si>
  <si>
    <t>QC 
NUCDENSITYTEC:</t>
  </si>
  <si>
    <t>to</t>
  </si>
  <si>
    <t>QV 
NUCDENSITYTEC:</t>
  </si>
  <si>
    <t>Lift/Layer: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</si>
</sst>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\+0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2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9" fontId="6" fillId="0" borderId="0" applyFont="0" applyFill="0" applyBorder="0" applyAlignment="0" applyProtection="0"/>
  </cellStyleXfs>
  <cellXfs count="120">
    <xf numFmtId="0" fontId="0" fillId="0" borderId="0" xfId="0"/>
    <xf numFmtId="0" fontId="11" fillId="0" borderId="19" xfId="0" applyFont="1" applyFill="1" applyBorder="1" applyAlignment="1" applyProtection="1">
      <alignment horizontal="right" vertical="center"/>
      <protection hidden="1"/>
    </xf>
    <xf numFmtId="0" fontId="11" fillId="0" borderId="38" xfId="0" applyFont="1" applyFill="1" applyBorder="1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5" fillId="0" borderId="2" xfId="0" applyFont="1" applyFill="1" applyBorder="1" applyAlignment="1" applyProtection="1">
      <alignment horizontal="right" vertical="center"/>
      <protection hidden="1"/>
    </xf>
    <xf numFmtId="0" fontId="5" fillId="0" borderId="37" xfId="0" applyFont="1" applyBorder="1" applyAlignment="1" applyProtection="1">
      <alignment horizontal="right" vertical="center" wrapText="1"/>
      <protection hidden="1"/>
    </xf>
    <xf numFmtId="0" fontId="1" fillId="0" borderId="3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19" xfId="0" applyFont="1" applyBorder="1" applyAlignment="1" applyProtection="1">
      <protection hidden="1"/>
    </xf>
    <xf numFmtId="0" fontId="5" fillId="0" borderId="8" xfId="0" applyFont="1" applyBorder="1" applyAlignment="1" applyProtection="1">
      <alignment horizontal="right" vertical="center" wrapText="1"/>
      <protection hidden="1"/>
    </xf>
    <xf numFmtId="0" fontId="5" fillId="0" borderId="37" xfId="0" applyFont="1" applyBorder="1" applyAlignment="1" applyProtection="1">
      <alignment horizontal="right" vertical="center"/>
      <protection hidden="1"/>
    </xf>
    <xf numFmtId="0" fontId="5" fillId="0" borderId="8" xfId="0" applyFont="1" applyFill="1" applyBorder="1" applyAlignment="1" applyProtection="1">
      <alignment horizontal="right" vertical="center" wrapText="1"/>
      <protection hidden="1"/>
    </xf>
    <xf numFmtId="0" fontId="5" fillId="0" borderId="34" xfId="0" applyFont="1" applyBorder="1" applyAlignment="1" applyProtection="1">
      <alignment horizontal="right" vertical="center" wrapText="1"/>
      <protection hidden="1"/>
    </xf>
    <xf numFmtId="0" fontId="5" fillId="0" borderId="34" xfId="0" applyFont="1" applyBorder="1" applyAlignment="1" applyProtection="1">
      <alignment horizontal="right" vertical="center"/>
      <protection hidden="1"/>
    </xf>
    <xf numFmtId="0" fontId="5" fillId="0" borderId="8" xfId="0" applyFont="1" applyBorder="1" applyAlignment="1" applyProtection="1">
      <alignment horizontal="right" vertical="center"/>
      <protection hidden="1"/>
    </xf>
    <xf numFmtId="0" fontId="5" fillId="0" borderId="8" xfId="0" applyFont="1" applyFill="1" applyBorder="1" applyAlignment="1" applyProtection="1">
      <alignment horizontal="right" vertical="center"/>
      <protection hidden="1"/>
    </xf>
    <xf numFmtId="0" fontId="5" fillId="0" borderId="34" xfId="0" applyFont="1" applyFill="1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protection hidden="1"/>
    </xf>
    <xf numFmtId="0" fontId="7" fillId="5" borderId="0" xfId="2" applyFont="1" applyProtection="1"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hidden="1"/>
    </xf>
    <xf numFmtId="10" fontId="8" fillId="0" borderId="32" xfId="5" applyNumberFormat="1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2" fontId="8" fillId="0" borderId="23" xfId="0" applyNumberFormat="1" applyFont="1" applyBorder="1" applyAlignment="1" applyProtection="1">
      <alignment horizontal="center" vertical="center"/>
      <protection hidden="1"/>
    </xf>
    <xf numFmtId="2" fontId="8" fillId="0" borderId="3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3" fillId="4" borderId="0" xfId="1" applyNumberFormat="1" applyFont="1" applyProtection="1">
      <protection hidden="1"/>
    </xf>
    <xf numFmtId="0" fontId="3" fillId="0" borderId="0" xfId="0" applyNumberFormat="1" applyFont="1" applyFill="1" applyProtection="1">
      <protection hidden="1"/>
    </xf>
    <xf numFmtId="0" fontId="3" fillId="0" borderId="0" xfId="0" applyNumberFormat="1" applyFont="1" applyProtection="1">
      <protection hidden="1"/>
    </xf>
    <xf numFmtId="164" fontId="3" fillId="7" borderId="0" xfId="4" applyNumberFormat="1" applyFont="1" applyProtection="1">
      <protection hidden="1"/>
    </xf>
    <xf numFmtId="0" fontId="0" fillId="0" borderId="0" xfId="0" applyNumberFormat="1" applyFill="1" applyAlignment="1" applyProtection="1">
      <protection hidden="1"/>
    </xf>
    <xf numFmtId="0" fontId="0" fillId="0" borderId="0" xfId="0" applyNumberFormat="1" applyFill="1" applyProtection="1">
      <protection hidden="1"/>
    </xf>
    <xf numFmtId="0" fontId="6" fillId="0" borderId="0" xfId="3" applyNumberFormat="1" applyFill="1" applyProtection="1">
      <protection hidden="1"/>
    </xf>
    <xf numFmtId="10" fontId="8" fillId="0" borderId="33" xfId="5" applyNumberFormat="1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protection hidden="1"/>
    </xf>
    <xf numFmtId="0" fontId="6" fillId="0" borderId="0" xfId="4" applyNumberFormat="1" applyFill="1" applyProtection="1">
      <protection hidden="1"/>
    </xf>
    <xf numFmtId="0" fontId="5" fillId="9" borderId="2" xfId="0" applyFont="1" applyFill="1" applyBorder="1" applyAlignment="1" applyProtection="1">
      <alignment horizontal="center" vertical="center"/>
      <protection locked="0"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20" xfId="0" applyFont="1" applyFill="1" applyBorder="1" applyAlignment="1" applyProtection="1">
      <alignment horizontal="center"/>
      <protection hidden="1"/>
    </xf>
    <xf numFmtId="0" fontId="1" fillId="3" borderId="21" xfId="0" applyFont="1" applyFill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 wrapText="1"/>
      <protection hidden="1"/>
    </xf>
    <xf numFmtId="0" fontId="5" fillId="0" borderId="39" xfId="0" applyFont="1" applyFill="1" applyBorder="1" applyAlignment="1" applyProtection="1">
      <alignment horizontal="right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8" fillId="9" borderId="33" xfId="0" applyFont="1" applyFill="1" applyBorder="1" applyAlignment="1" applyProtection="1">
      <alignment horizontal="center"/>
      <protection hidden="1"/>
    </xf>
    <xf numFmtId="0" fontId="8" fillId="9" borderId="1" xfId="0" applyFont="1" applyFill="1" applyBorder="1" applyAlignment="1" applyProtection="1">
      <alignment horizontal="center" vertical="center"/>
      <protection hidden="1"/>
    </xf>
    <xf numFmtId="0" fontId="8" fillId="9" borderId="1" xfId="0" applyFont="1" applyFill="1" applyBorder="1" applyAlignment="1" applyProtection="1">
      <alignment horizontal="center"/>
      <protection hidden="1"/>
    </xf>
    <xf numFmtId="0" fontId="0" fillId="9" borderId="8" xfId="0" applyFill="1" applyBorder="1" applyAlignment="1" applyProtection="1">
      <protection hidden="1"/>
    </xf>
    <xf numFmtId="164" fontId="8" fillId="9" borderId="36" xfId="0" applyNumberFormat="1" applyFont="1" applyFill="1" applyBorder="1" applyAlignment="1" applyProtection="1">
      <alignment horizontal="center" vertical="center"/>
      <protection locked="0" hidden="1"/>
    </xf>
    <xf numFmtId="164" fontId="8" fillId="9" borderId="1" xfId="0" applyNumberFormat="1" applyFont="1" applyFill="1" applyBorder="1" applyAlignment="1" applyProtection="1">
      <alignment horizontal="center" vertical="center"/>
      <protection locked="0" hidden="1"/>
    </xf>
    <xf numFmtId="164" fontId="3" fillId="10" borderId="8" xfId="0" applyNumberFormat="1" applyFont="1" applyFill="1" applyBorder="1" applyAlignment="1" applyProtection="1">
      <alignment horizontal="center" vertical="center"/>
      <protection locked="0" hidden="1"/>
    </xf>
    <xf numFmtId="164" fontId="8" fillId="10" borderId="36" xfId="0" applyNumberFormat="1" applyFont="1" applyFill="1" applyBorder="1" applyAlignment="1" applyProtection="1">
      <alignment horizontal="center" vertical="center"/>
      <protection locked="0" hidden="1"/>
    </xf>
    <xf numFmtId="0" fontId="10" fillId="9" borderId="8" xfId="0" applyFont="1" applyFill="1" applyBorder="1" applyAlignment="1" applyProtection="1">
      <alignment horizontal="center"/>
      <protection locked="0" hidden="1"/>
    </xf>
    <xf numFmtId="0" fontId="5" fillId="9" borderId="8" xfId="0" applyFont="1" applyFill="1" applyBorder="1" applyAlignment="1" applyProtection="1">
      <alignment horizontal="center" vertical="center"/>
      <protection locked="0" hidden="1"/>
    </xf>
    <xf numFmtId="165" fontId="8" fillId="9" borderId="1" xfId="0" applyNumberFormat="1" applyFont="1" applyFill="1" applyBorder="1" applyAlignment="1" applyProtection="1">
      <alignment horizontal="center" vertical="center"/>
      <protection locked="0" hidden="1"/>
    </xf>
    <xf numFmtId="0" fontId="8" fillId="9" borderId="33" xfId="0" applyFont="1" applyFill="1" applyBorder="1" applyAlignment="1" applyProtection="1">
      <alignment horizontal="center" vertical="center"/>
      <protection locked="0" hidden="1"/>
    </xf>
    <xf numFmtId="164" fontId="8" fillId="9" borderId="8" xfId="0" applyNumberFormat="1" applyFont="1" applyFill="1" applyBorder="1" applyAlignment="1" applyProtection="1">
      <alignment vertical="center"/>
      <protection locked="0" hidden="1"/>
    </xf>
    <xf numFmtId="0" fontId="1" fillId="9" borderId="3" xfId="0" applyFont="1" applyFill="1" applyBorder="1" applyAlignment="1" applyProtection="1">
      <alignment horizontal="center"/>
      <protection locked="0" hidden="1"/>
    </xf>
    <xf numFmtId="0" fontId="1" fillId="9" borderId="0" xfId="0" applyFont="1" applyFill="1" applyBorder="1" applyAlignment="1" applyProtection="1">
      <alignment horizontal="center"/>
      <protection locked="0" hidden="1"/>
    </xf>
    <xf numFmtId="0" fontId="1" fillId="9" borderId="18" xfId="0" applyFont="1" applyFill="1" applyBorder="1" applyAlignment="1" applyProtection="1">
      <alignment horizontal="center"/>
      <protection locked="0" hidden="1"/>
    </xf>
    <xf numFmtId="0" fontId="1" fillId="9" borderId="15" xfId="0" applyFont="1" applyFill="1" applyBorder="1" applyAlignment="1" applyProtection="1">
      <alignment horizontal="center"/>
      <protection locked="0" hidden="1"/>
    </xf>
    <xf numFmtId="0" fontId="1" fillId="9" borderId="19" xfId="0" applyFont="1" applyFill="1" applyBorder="1" applyAlignment="1" applyProtection="1">
      <alignment horizontal="center"/>
      <protection locked="0" hidden="1"/>
    </xf>
    <xf numFmtId="0" fontId="1" fillId="9" borderId="16" xfId="0" applyFont="1" applyFill="1" applyBorder="1" applyAlignment="1" applyProtection="1">
      <alignment horizontal="center"/>
      <protection locked="0" hidden="1"/>
    </xf>
    <xf numFmtId="0" fontId="3" fillId="3" borderId="7" xfId="0" applyFont="1" applyFill="1" applyBorder="1" applyAlignment="1" applyProtection="1">
      <alignment horizontal="center"/>
      <protection hidden="1"/>
    </xf>
    <xf numFmtId="0" fontId="3" fillId="3" borderId="23" xfId="0" applyFont="1" applyFill="1" applyBorder="1" applyAlignment="1" applyProtection="1">
      <alignment horizontal="center"/>
      <protection hidden="1"/>
    </xf>
    <xf numFmtId="0" fontId="3" fillId="3" borderId="24" xfId="0" applyFont="1" applyFill="1" applyBorder="1" applyAlignment="1" applyProtection="1">
      <alignment horizontal="center"/>
      <protection hidden="1"/>
    </xf>
    <xf numFmtId="0" fontId="3" fillId="6" borderId="0" xfId="3" applyNumberFormat="1" applyFont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left" vertical="center"/>
      <protection hidden="1"/>
    </xf>
    <xf numFmtId="0" fontId="5" fillId="9" borderId="20" xfId="0" applyFont="1" applyFill="1" applyBorder="1" applyAlignment="1" applyProtection="1">
      <alignment horizontal="center" vertical="center"/>
      <protection locked="0" hidden="1"/>
    </xf>
    <xf numFmtId="0" fontId="5" fillId="9" borderId="11" xfId="0" applyFont="1" applyFill="1" applyBorder="1" applyAlignment="1" applyProtection="1">
      <alignment horizontal="center" vertical="center"/>
      <protection locked="0" hidden="1"/>
    </xf>
    <xf numFmtId="0" fontId="5" fillId="9" borderId="21" xfId="0" applyFont="1" applyFill="1" applyBorder="1" applyAlignment="1" applyProtection="1">
      <alignment horizontal="center" vertical="center"/>
      <protection locked="0" hidden="1"/>
    </xf>
    <xf numFmtId="0" fontId="5" fillId="9" borderId="22" xfId="0" applyFont="1" applyFill="1" applyBorder="1" applyAlignment="1" applyProtection="1">
      <alignment horizontal="center" vertical="center"/>
      <protection locked="0" hidden="1"/>
    </xf>
    <xf numFmtId="0" fontId="5" fillId="9" borderId="23" xfId="0" applyFont="1" applyFill="1" applyBorder="1" applyAlignment="1" applyProtection="1">
      <alignment horizontal="center" vertical="center"/>
      <protection locked="0" hidden="1"/>
    </xf>
    <xf numFmtId="0" fontId="5" fillId="9" borderId="24" xfId="0" applyFont="1" applyFill="1" applyBorder="1" applyAlignment="1" applyProtection="1">
      <alignment horizontal="center" vertical="center"/>
      <protection locked="0" hidden="1"/>
    </xf>
    <xf numFmtId="164" fontId="5" fillId="9" borderId="23" xfId="0" applyNumberFormat="1" applyFont="1" applyFill="1" applyBorder="1" applyAlignment="1" applyProtection="1">
      <alignment horizontal="center" vertical="center"/>
      <protection locked="0" hidden="1"/>
    </xf>
    <xf numFmtId="164" fontId="5" fillId="9" borderId="24" xfId="0" applyNumberFormat="1" applyFont="1" applyFill="1" applyBorder="1" applyAlignment="1" applyProtection="1">
      <alignment horizontal="center" vertical="center"/>
      <protection locked="0"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3" borderId="20" xfId="0" applyFont="1" applyFill="1" applyBorder="1" applyAlignment="1" applyProtection="1">
      <alignment horizontal="center"/>
      <protection hidden="1"/>
    </xf>
    <xf numFmtId="14" fontId="5" fillId="9" borderId="23" xfId="0" applyNumberFormat="1" applyFont="1" applyFill="1" applyBorder="1" applyAlignment="1" applyProtection="1">
      <alignment horizontal="center" vertical="center"/>
      <protection locked="0" hidden="1"/>
    </xf>
    <xf numFmtId="2" fontId="5" fillId="9" borderId="23" xfId="0" applyNumberFormat="1" applyFont="1" applyFill="1" applyBorder="1" applyAlignment="1" applyProtection="1">
      <alignment horizontal="center" vertical="center"/>
      <protection locked="0" hidden="1"/>
    </xf>
    <xf numFmtId="2" fontId="5" fillId="9" borderId="24" xfId="0" applyNumberFormat="1" applyFont="1" applyFill="1" applyBorder="1" applyAlignment="1" applyProtection="1">
      <alignment horizontal="center" vertical="center"/>
      <protection locked="0" hidden="1"/>
    </xf>
    <xf numFmtId="0" fontId="5" fillId="9" borderId="9" xfId="0" applyFont="1" applyFill="1" applyBorder="1" applyAlignment="1" applyProtection="1">
      <alignment horizontal="center" vertical="center"/>
      <protection locked="0" hidden="1"/>
    </xf>
    <xf numFmtId="0" fontId="5" fillId="9" borderId="26" xfId="0" applyFont="1" applyFill="1" applyBorder="1" applyAlignment="1" applyProtection="1">
      <alignment horizontal="center" vertical="center"/>
      <protection locked="0" hidden="1"/>
    </xf>
    <xf numFmtId="0" fontId="5" fillId="0" borderId="15" xfId="0" applyFont="1" applyBorder="1" applyAlignment="1" applyProtection="1">
      <alignment horizontal="left"/>
      <protection hidden="1"/>
    </xf>
    <xf numFmtId="0" fontId="5" fillId="0" borderId="19" xfId="0" applyFont="1" applyBorder="1" applyAlignment="1" applyProtection="1">
      <alignment horizontal="left"/>
      <protection hidden="1"/>
    </xf>
    <xf numFmtId="0" fontId="5" fillId="0" borderId="16" xfId="0" applyFont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center" vertical="center"/>
      <protection locked="0" hidden="1"/>
    </xf>
    <xf numFmtId="0" fontId="5" fillId="9" borderId="30" xfId="0" applyFont="1" applyFill="1" applyBorder="1" applyAlignment="1" applyProtection="1">
      <alignment horizontal="center" vertical="center"/>
      <protection locked="0" hidden="1"/>
    </xf>
    <xf numFmtId="0" fontId="5" fillId="9" borderId="40" xfId="0" applyFont="1" applyFill="1" applyBorder="1" applyAlignment="1" applyProtection="1">
      <alignment horizontal="center" vertical="center"/>
      <protection locked="0" hidden="1"/>
    </xf>
    <xf numFmtId="0" fontId="5" fillId="9" borderId="41" xfId="0" applyFont="1" applyFill="1" applyBorder="1" applyAlignment="1" applyProtection="1">
      <alignment horizontal="center" vertical="center"/>
      <protection locked="0" hidden="1"/>
    </xf>
    <xf numFmtId="0" fontId="5" fillId="9" borderId="42" xfId="0" applyFont="1" applyFill="1" applyBorder="1" applyAlignment="1" applyProtection="1">
      <alignment horizontal="center" vertical="center"/>
      <protection locked="0" hidden="1"/>
    </xf>
    <xf numFmtId="2" fontId="5" fillId="0" borderId="23" xfId="0" applyNumberFormat="1" applyFont="1" applyFill="1" applyBorder="1" applyAlignment="1" applyProtection="1">
      <alignment horizontal="center" vertical="center"/>
      <protection hidden="1"/>
    </xf>
    <xf numFmtId="2" fontId="5" fillId="0" borderId="24" xfId="0" applyNumberFormat="1" applyFont="1" applyFill="1" applyBorder="1" applyAlignment="1" applyProtection="1">
      <alignment horizontal="center" vertical="center"/>
      <protection hidden="1"/>
    </xf>
    <xf numFmtId="14" fontId="5" fillId="9" borderId="11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7" fillId="5" borderId="0" xfId="2" applyFont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center" wrapText="1"/>
      <protection hidden="1"/>
    </xf>
  </cellXfs>
  <cellStyles count="6">
    <cellStyle name="20% - Accent2" xfId="1" builtinId="34"/>
    <cellStyle name="20% - Accent4" xfId="3" builtinId="42"/>
    <cellStyle name="20% - Accent6" xfId="4" builtinId="50"/>
    <cellStyle name="40% - Accent3" xfId="2" builtinId="39"/>
    <cellStyle name="Normal" xfId="0" builtinId="0"/>
    <cellStyle name="Percent" xfId="5" builtinId="5"/>
  </cellStyles>
  <dxfs count="3">
    <dxf>
      <fill>
        <patternFill patternType="solid">
          <bgColor rgb="FFFFFF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bgColor rgb="FFFFFF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bgColor rgb="FFFFFF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7143</xdr:colOff>
      <xdr:row>5</xdr:row>
      <xdr:rowOff>59530</xdr:rowOff>
    </xdr:from>
    <xdr:ext cx="4064793" cy="41672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50768" y="3298030"/>
          <a:ext cx="4064793" cy="4167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2000" b="1" u="sng"/>
            <a:t>Offset Refrence </a:t>
          </a:r>
          <a:r>
            <a:rPr lang="en-US" sz="2000" b="1"/>
            <a:t> (</a:t>
          </a:r>
          <a:r>
            <a:rPr lang="en-US" sz="2000" b="1" u="sng"/>
            <a:t>circle one</a:t>
          </a:r>
          <a:r>
            <a:rPr lang="en-US" sz="2000" b="1"/>
            <a:t>)</a:t>
          </a:r>
        </a:p>
      </xdr:txBody>
    </xdr:sp>
    <xdr:clientData/>
  </xdr:oneCellAnchor>
  <xdr:oneCellAnchor>
    <xdr:from>
      <xdr:col>4</xdr:col>
      <xdr:colOff>35719</xdr:colOff>
      <xdr:row>6</xdr:row>
      <xdr:rowOff>90487</xdr:rowOff>
    </xdr:from>
    <xdr:ext cx="1357312" cy="247260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664128" y="3692669"/>
          <a:ext cx="1357312" cy="24726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2000"/>
            <a:t>Centerline</a:t>
          </a:r>
        </a:p>
        <a:p>
          <a:endParaRPr lang="en-US" sz="2000"/>
        </a:p>
        <a:p>
          <a:r>
            <a:rPr lang="en-US" sz="2000"/>
            <a:t>Reference Line</a:t>
          </a:r>
        </a:p>
        <a:p>
          <a:endParaRPr lang="en-US" sz="2000"/>
        </a:p>
        <a:p>
          <a:r>
            <a:rPr lang="en-US" sz="2000"/>
            <a:t>Edge of</a:t>
          </a:r>
          <a:r>
            <a:rPr lang="en-US" sz="2000" baseline="0"/>
            <a:t> Pavement</a:t>
          </a:r>
          <a:endParaRPr lang="en-US" sz="2000"/>
        </a:p>
      </xdr:txBody>
    </xdr:sp>
    <xdr:clientData/>
  </xdr:oneCellAnchor>
  <xdr:oneCellAnchor>
    <xdr:from>
      <xdr:col>5</xdr:col>
      <xdr:colOff>457200</xdr:colOff>
      <xdr:row>6</xdr:row>
      <xdr:rowOff>159544</xdr:rowOff>
    </xdr:from>
    <xdr:ext cx="2053937" cy="226500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834745" y="3761726"/>
          <a:ext cx="2053937" cy="2265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2000"/>
            <a:t>Transit Line</a:t>
          </a:r>
        </a:p>
        <a:p>
          <a:endParaRPr lang="en-US" sz="2000"/>
        </a:p>
        <a:p>
          <a:r>
            <a:rPr lang="en-US" sz="2000"/>
            <a:t>Other (descirbe)</a:t>
          </a:r>
        </a:p>
      </xdr:txBody>
    </xdr:sp>
    <xdr:clientData/>
  </xdr:oneCellAnchor>
  <xdr:oneCellAnchor>
    <xdr:from>
      <xdr:col>2</xdr:col>
      <xdr:colOff>40481</xdr:colOff>
      <xdr:row>5</xdr:row>
      <xdr:rowOff>59531</xdr:rowOff>
    </xdr:from>
    <xdr:ext cx="3221831" cy="44053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064669" y="3298031"/>
          <a:ext cx="3221831" cy="4405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2000" b="1" u="sng"/>
            <a:t>Lot Type</a:t>
          </a:r>
          <a:r>
            <a:rPr lang="en-US" sz="2000" b="1" u="none"/>
            <a:t>  (</a:t>
          </a:r>
          <a:r>
            <a:rPr lang="en-US" sz="2000" b="1" u="sng"/>
            <a:t>circle one</a:t>
          </a:r>
          <a:r>
            <a:rPr lang="en-US" sz="2000" b="1" u="none"/>
            <a:t>)</a:t>
          </a:r>
          <a:endParaRPr lang="en-US" sz="2000" b="1" u="sng"/>
        </a:p>
      </xdr:txBody>
    </xdr:sp>
    <xdr:clientData/>
  </xdr:oneCellAnchor>
  <xdr:oneCellAnchor>
    <xdr:from>
      <xdr:col>2</xdr:col>
      <xdr:colOff>23811</xdr:colOff>
      <xdr:row>6</xdr:row>
      <xdr:rowOff>23811</xdr:rowOff>
    </xdr:from>
    <xdr:ext cx="1238251" cy="267782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047999" y="3952874"/>
          <a:ext cx="1238251" cy="2677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2000"/>
            <a:t>Mainline</a:t>
          </a:r>
        </a:p>
        <a:p>
          <a:endParaRPr lang="en-US" sz="2000"/>
        </a:p>
      </xdr:txBody>
    </xdr:sp>
    <xdr:clientData/>
  </xdr:oneCellAnchor>
  <xdr:oneCellAnchor>
    <xdr:from>
      <xdr:col>2</xdr:col>
      <xdr:colOff>1333499</xdr:colOff>
      <xdr:row>6</xdr:row>
      <xdr:rowOff>6492</xdr:rowOff>
    </xdr:from>
    <xdr:ext cx="1928814" cy="271246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357687" y="3935555"/>
          <a:ext cx="1928814" cy="27124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2000"/>
        </a:p>
      </xdr:txBody>
    </xdr:sp>
    <xdr:clientData/>
  </xdr:oneCellAnchor>
  <xdr:oneCellAnchor>
    <xdr:from>
      <xdr:col>1</xdr:col>
      <xdr:colOff>35717</xdr:colOff>
      <xdr:row>5</xdr:row>
      <xdr:rowOff>30954</xdr:rowOff>
    </xdr:from>
    <xdr:ext cx="1393031" cy="375090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702592" y="3269454"/>
          <a:ext cx="1393031" cy="3750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2000" b="1" u="sng"/>
            <a:t>Lift/Layer </a:t>
          </a:r>
        </a:p>
        <a:p>
          <a:r>
            <a:rPr lang="en-US" sz="2000" b="1" u="sng"/>
            <a:t>(circle</a:t>
          </a:r>
          <a:r>
            <a:rPr lang="en-US" sz="2000" b="1" u="sng" baseline="0"/>
            <a:t> one)</a:t>
          </a:r>
        </a:p>
        <a:p>
          <a:endParaRPr lang="en-US" sz="2000" baseline="0"/>
        </a:p>
        <a:p>
          <a:r>
            <a:rPr lang="en-US" sz="2000" baseline="0"/>
            <a:t>Upper</a:t>
          </a:r>
        </a:p>
        <a:p>
          <a:endParaRPr lang="en-US" sz="2000" baseline="0"/>
        </a:p>
        <a:p>
          <a:r>
            <a:rPr lang="en-US" sz="2000" baseline="0"/>
            <a:t>Middle</a:t>
          </a:r>
        </a:p>
        <a:p>
          <a:endParaRPr lang="en-US" sz="2000" baseline="0"/>
        </a:p>
        <a:p>
          <a:r>
            <a:rPr lang="en-US" sz="2000" baseline="0"/>
            <a:t>Lower</a:t>
          </a:r>
          <a:endParaRPr lang="en-US" sz="2000"/>
        </a:p>
      </xdr:txBody>
    </xdr:sp>
    <xdr:clientData/>
  </xdr:oneCellAnchor>
  <xdr:oneCellAnchor>
    <xdr:from>
      <xdr:col>0</xdr:col>
      <xdr:colOff>23813</xdr:colOff>
      <xdr:row>5</xdr:row>
      <xdr:rowOff>4762</xdr:rowOff>
    </xdr:from>
    <xdr:ext cx="1714499" cy="4162425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13" y="3243262"/>
          <a:ext cx="1714499" cy="4162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2000" b="1" u="sng"/>
            <a:t>Placed On</a:t>
          </a:r>
        </a:p>
        <a:p>
          <a:r>
            <a:rPr lang="en-US" sz="2000" b="1" u="sng"/>
            <a:t>(circle</a:t>
          </a:r>
          <a:r>
            <a:rPr lang="en-US" sz="2000" b="1" u="sng" baseline="0"/>
            <a:t> one)</a:t>
          </a:r>
        </a:p>
        <a:p>
          <a:r>
            <a:rPr lang="en-US" sz="2000" baseline="0"/>
            <a:t>PCC</a:t>
          </a:r>
        </a:p>
        <a:p>
          <a:endParaRPr lang="en-US" sz="2000" baseline="0"/>
        </a:p>
        <a:p>
          <a:r>
            <a:rPr lang="en-US" sz="2000" baseline="0"/>
            <a:t>HMA</a:t>
          </a:r>
        </a:p>
        <a:p>
          <a:endParaRPr lang="en-US" sz="2000" baseline="0"/>
        </a:p>
        <a:p>
          <a:r>
            <a:rPr lang="en-US" sz="2000" baseline="0"/>
            <a:t>Crushed Agg</a:t>
          </a:r>
        </a:p>
        <a:p>
          <a:endParaRPr lang="en-US" sz="2000" baseline="0"/>
        </a:p>
        <a:p>
          <a:r>
            <a:rPr lang="en-US" sz="2000" baseline="0"/>
            <a:t>Recycled PCC</a:t>
          </a:r>
        </a:p>
        <a:p>
          <a:endParaRPr lang="en-US" sz="2000" baseline="0"/>
        </a:p>
        <a:p>
          <a:r>
            <a:rPr lang="en-US" sz="2000" baseline="0"/>
            <a:t>Recycled HMA</a:t>
          </a:r>
        </a:p>
        <a:p>
          <a:endParaRPr lang="en-US" sz="2000" baseline="0"/>
        </a:p>
        <a:p>
          <a:endParaRPr lang="en-US">
            <a:effectLst/>
          </a:endParaRPr>
        </a:p>
      </xdr:txBody>
    </xdr:sp>
    <xdr:clientData/>
  </xdr:oneCellAnchor>
  <xdr:oneCellAnchor>
    <xdr:from>
      <xdr:col>0</xdr:col>
      <xdr:colOff>0</xdr:colOff>
      <xdr:row>41</xdr:row>
      <xdr:rowOff>28576</xdr:rowOff>
    </xdr:from>
    <xdr:ext cx="4743450" cy="47625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0" y="23745826"/>
          <a:ext cx="4743450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2400"/>
            <a:t>Target Max</a:t>
          </a:r>
          <a:r>
            <a:rPr lang="en-US" sz="2400" baseline="0"/>
            <a:t> Density = Gmm x 62.24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0</xdr:col>
      <xdr:colOff>0</xdr:colOff>
      <xdr:row>11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0" y="1143000"/>
          <a:ext cx="0" cy="1514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152400</xdr:colOff>
      <xdr:row>26</xdr:row>
      <xdr:rowOff>514350</xdr:rowOff>
    </xdr:from>
    <xdr:to>
      <xdr:col>18</xdr:col>
      <xdr:colOff>479298</xdr:colOff>
      <xdr:row>27</xdr:row>
      <xdr:rowOff>571500</xdr:rowOff>
    </xdr:to>
    <xdr:sp macro="[0]!TextBox9_Click" textlink="">
      <xdr:nvSpPr>
        <xdr:cNvPr id="10" name="TextBox 9">
          <a:extLst>
            <a:ext uri="{FF2B5EF4-FFF2-40B4-BE49-F238E27FC236}">
              <a16:creationId xmlns:a16="http://schemas.microsoft.com/office/drawing/2014/main" id="{480ECC1F-A052-434E-982F-2A9925357782}"/>
            </a:ext>
          </a:extLst>
        </xdr:cNvPr>
        <xdr:cNvSpPr txBox="1"/>
      </xdr:nvSpPr>
      <xdr:spPr>
        <a:xfrm>
          <a:off x="26403300" y="16725900"/>
          <a:ext cx="2670048" cy="68580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/>
            <a:t>Add Two Subblots</a:t>
          </a:r>
        </a:p>
      </xdr:txBody>
    </xdr:sp>
    <xdr:clientData/>
  </xdr:twoCellAnchor>
  <xdr:twoCellAnchor>
    <xdr:from>
      <xdr:col>15</xdr:col>
      <xdr:colOff>166686</xdr:colOff>
      <xdr:row>28</xdr:row>
      <xdr:rowOff>95250</xdr:rowOff>
    </xdr:from>
    <xdr:to>
      <xdr:col>18</xdr:col>
      <xdr:colOff>479297</xdr:colOff>
      <xdr:row>29</xdr:row>
      <xdr:rowOff>161925</xdr:rowOff>
    </xdr:to>
    <xdr:sp macro="[0]!TextBox12_Click" textlink="">
      <xdr:nvSpPr>
        <xdr:cNvPr id="13" name="TextBox 12">
          <a:extLst>
            <a:ext uri="{FF2B5EF4-FFF2-40B4-BE49-F238E27FC236}">
              <a16:creationId xmlns:a16="http://schemas.microsoft.com/office/drawing/2014/main" id="{18B5C7FA-C8D0-49AA-A1E9-D3ADDA1717F1}"/>
            </a:ext>
          </a:extLst>
        </xdr:cNvPr>
        <xdr:cNvSpPr txBox="1"/>
      </xdr:nvSpPr>
      <xdr:spPr>
        <a:xfrm>
          <a:off x="26479499" y="17287875"/>
          <a:ext cx="2670048" cy="68580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/>
            <a:t>Remove Two Sublots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T43"/>
  <sheetViews>
    <sheetView tabSelected="1" zoomScale="40" zoomScaleNormal="40" zoomScaleSheetLayoutView="80" zoomScalePageLayoutView="50" workbookViewId="0">
      <selection activeCell="M7" sqref="M7:O7"/>
    </sheetView>
  </sheetViews>
  <sheetFormatPr defaultRowHeight="15" x14ac:dyDescent="0.25"/>
  <cols>
    <col min="1" max="1" width="25" style="5" customWidth="1"/>
    <col min="2" max="3" width="20.42578125" style="5" customWidth="1"/>
    <col min="4" max="7" width="26.28515625" style="5" customWidth="1"/>
    <col min="8" max="8" width="35.140625" style="5" bestFit="1" customWidth="1"/>
    <col min="9" max="11" width="26.28515625" style="5" customWidth="1"/>
    <col min="12" max="12" width="41.140625" style="5" customWidth="1"/>
    <col min="13" max="15" width="26.28515625" style="5" customWidth="1"/>
    <col min="16" max="16" width="16.7109375" style="5" customWidth="1"/>
    <col min="17" max="81" width="9.140625" style="5" customWidth="1"/>
    <col min="82" max="16384" width="9.140625" style="5"/>
  </cols>
  <sheetData>
    <row r="1" spans="1:98" ht="38.25" customHeight="1" thickBot="1" x14ac:dyDescent="0.3">
      <c r="A1" s="76" t="s">
        <v>11</v>
      </c>
      <c r="B1" s="77"/>
      <c r="C1" s="77"/>
      <c r="D1" s="77"/>
      <c r="E1" s="78"/>
      <c r="F1" s="3"/>
      <c r="G1" s="3"/>
      <c r="H1" s="3"/>
      <c r="I1" s="3"/>
      <c r="J1" s="3"/>
      <c r="K1" s="3"/>
      <c r="L1" s="3"/>
      <c r="M1" s="3"/>
      <c r="N1" s="3"/>
      <c r="O1" s="4"/>
    </row>
    <row r="2" spans="1:98" ht="54" customHeight="1" thickBot="1" x14ac:dyDescent="0.5">
      <c r="A2" s="96" t="s">
        <v>34</v>
      </c>
      <c r="B2" s="97"/>
      <c r="C2" s="97"/>
      <c r="D2" s="97"/>
      <c r="E2" s="98"/>
      <c r="F2" s="6" t="s">
        <v>35</v>
      </c>
      <c r="G2" s="45">
        <v>1</v>
      </c>
      <c r="H2" s="2" t="s">
        <v>51</v>
      </c>
      <c r="I2" s="101"/>
      <c r="J2" s="102"/>
      <c r="K2" s="103"/>
      <c r="L2" s="7" t="s">
        <v>45</v>
      </c>
      <c r="M2" s="79"/>
      <c r="N2" s="79"/>
      <c r="O2" s="81"/>
    </row>
    <row r="3" spans="1:98" ht="54" customHeight="1" thickBot="1" x14ac:dyDescent="0.35">
      <c r="A3" s="8"/>
      <c r="B3" s="9"/>
      <c r="C3" s="9"/>
      <c r="D3" s="9"/>
      <c r="E3" s="9"/>
      <c r="F3" s="9"/>
      <c r="G3" s="9"/>
      <c r="H3" s="1"/>
      <c r="I3" s="10"/>
      <c r="J3" s="10"/>
      <c r="K3" s="9"/>
      <c r="L3" s="14" t="s">
        <v>44</v>
      </c>
      <c r="M3" s="80"/>
      <c r="N3" s="80"/>
      <c r="O3" s="82"/>
    </row>
    <row r="4" spans="1:98" ht="54" customHeight="1" x14ac:dyDescent="0.25">
      <c r="A4" s="12" t="s">
        <v>0</v>
      </c>
      <c r="B4" s="79"/>
      <c r="C4" s="79"/>
      <c r="D4" s="12" t="s">
        <v>1</v>
      </c>
      <c r="E4" s="79"/>
      <c r="F4" s="79"/>
      <c r="G4" s="81"/>
      <c r="H4" s="12" t="s">
        <v>3</v>
      </c>
      <c r="I4" s="79"/>
      <c r="J4" s="79"/>
      <c r="K4" s="81"/>
      <c r="L4" s="50" t="s">
        <v>46</v>
      </c>
      <c r="M4" s="99"/>
      <c r="N4" s="99"/>
      <c r="O4" s="100"/>
    </row>
    <row r="5" spans="1:98" ht="54" customHeight="1" thickBot="1" x14ac:dyDescent="0.3">
      <c r="A5" s="14" t="s">
        <v>40</v>
      </c>
      <c r="B5" s="80"/>
      <c r="C5" s="80"/>
      <c r="D5" s="15" t="s">
        <v>2</v>
      </c>
      <c r="E5" s="80"/>
      <c r="F5" s="80"/>
      <c r="G5" s="82"/>
      <c r="H5" s="11" t="s">
        <v>48</v>
      </c>
      <c r="I5" s="83"/>
      <c r="J5" s="83"/>
      <c r="K5" s="84"/>
      <c r="L5" s="13" t="s">
        <v>47</v>
      </c>
      <c r="M5" s="83"/>
      <c r="N5" s="83"/>
      <c r="O5" s="84"/>
    </row>
    <row r="6" spans="1:98" ht="54" customHeight="1" x14ac:dyDescent="0.25">
      <c r="A6" s="107"/>
      <c r="B6" s="108"/>
      <c r="C6" s="110"/>
      <c r="D6" s="111"/>
      <c r="E6" s="112"/>
      <c r="F6" s="114"/>
      <c r="G6" s="114"/>
      <c r="H6" s="11" t="s">
        <v>50</v>
      </c>
      <c r="I6" s="83"/>
      <c r="J6" s="83"/>
      <c r="K6" s="84"/>
      <c r="L6" s="17" t="s">
        <v>37</v>
      </c>
      <c r="M6" s="83"/>
      <c r="N6" s="83"/>
      <c r="O6" s="84"/>
    </row>
    <row r="7" spans="1:98" ht="54" customHeight="1" x14ac:dyDescent="0.25">
      <c r="A7" s="107"/>
      <c r="B7" s="109"/>
      <c r="C7" s="112"/>
      <c r="D7" s="113"/>
      <c r="E7" s="112"/>
      <c r="F7" s="114"/>
      <c r="G7" s="114"/>
      <c r="H7" s="16" t="s">
        <v>4</v>
      </c>
      <c r="I7" s="63"/>
      <c r="J7" s="51" t="s">
        <v>49</v>
      </c>
      <c r="K7" s="63"/>
      <c r="L7" s="17" t="s">
        <v>5</v>
      </c>
      <c r="M7" s="83"/>
      <c r="N7" s="83"/>
      <c r="O7" s="84"/>
    </row>
    <row r="8" spans="1:98" ht="54" customHeight="1" x14ac:dyDescent="0.25">
      <c r="A8" s="107"/>
      <c r="B8" s="109"/>
      <c r="C8" s="112"/>
      <c r="D8" s="113"/>
      <c r="E8" s="112"/>
      <c r="F8" s="114"/>
      <c r="G8" s="114"/>
      <c r="H8" s="16" t="s">
        <v>39</v>
      </c>
      <c r="I8" s="85"/>
      <c r="J8" s="85"/>
      <c r="K8" s="86"/>
      <c r="L8" s="13" t="s">
        <v>43</v>
      </c>
      <c r="M8" s="104">
        <f>M7*62.24</f>
        <v>0</v>
      </c>
      <c r="N8" s="104"/>
      <c r="O8" s="105"/>
    </row>
    <row r="9" spans="1:98" ht="54" customHeight="1" x14ac:dyDescent="0.25">
      <c r="A9" s="107"/>
      <c r="B9" s="109"/>
      <c r="C9" s="112"/>
      <c r="D9" s="113"/>
      <c r="E9" s="112"/>
      <c r="F9" s="114"/>
      <c r="G9" s="114"/>
      <c r="H9" s="11" t="s">
        <v>38</v>
      </c>
      <c r="I9" s="83"/>
      <c r="J9" s="83"/>
      <c r="K9" s="84"/>
      <c r="L9" s="13" t="s">
        <v>42</v>
      </c>
      <c r="M9" s="83"/>
      <c r="N9" s="83"/>
      <c r="O9" s="84"/>
    </row>
    <row r="10" spans="1:98" ht="54" customHeight="1" x14ac:dyDescent="0.25">
      <c r="A10" s="107"/>
      <c r="B10" s="109"/>
      <c r="C10" s="112"/>
      <c r="D10" s="113"/>
      <c r="E10" s="112"/>
      <c r="F10" s="114"/>
      <c r="G10" s="114"/>
      <c r="H10" s="11" t="s">
        <v>36</v>
      </c>
      <c r="I10" s="92"/>
      <c r="J10" s="92"/>
      <c r="K10" s="93"/>
      <c r="L10" s="17" t="s">
        <v>6</v>
      </c>
      <c r="M10" s="91"/>
      <c r="N10" s="83"/>
      <c r="O10" s="84"/>
    </row>
    <row r="11" spans="1:98" ht="54" customHeight="1" thickBot="1" x14ac:dyDescent="0.3">
      <c r="A11" s="107"/>
      <c r="B11" s="109"/>
      <c r="C11" s="112"/>
      <c r="D11" s="113"/>
      <c r="E11" s="112"/>
      <c r="F11" s="114"/>
      <c r="G11" s="114"/>
      <c r="H11" s="15" t="s">
        <v>15</v>
      </c>
      <c r="I11" s="94"/>
      <c r="J11" s="94"/>
      <c r="K11" s="95"/>
      <c r="L11" s="18" t="s">
        <v>7</v>
      </c>
      <c r="M11" s="106"/>
      <c r="N11" s="80"/>
      <c r="O11" s="82"/>
    </row>
    <row r="12" spans="1:98" ht="50.1" customHeight="1" x14ac:dyDescent="0.35">
      <c r="A12" s="46"/>
      <c r="B12" s="47"/>
      <c r="C12" s="48"/>
      <c r="D12" s="87" t="s">
        <v>20</v>
      </c>
      <c r="E12" s="88"/>
      <c r="F12" s="88"/>
      <c r="G12" s="87" t="s">
        <v>22</v>
      </c>
      <c r="H12" s="88"/>
      <c r="I12" s="88"/>
      <c r="J12" s="87" t="s">
        <v>21</v>
      </c>
      <c r="K12" s="88"/>
      <c r="L12" s="89"/>
      <c r="M12" s="87" t="s">
        <v>32</v>
      </c>
      <c r="N12" s="90"/>
      <c r="O12" s="89"/>
      <c r="P12" s="19"/>
      <c r="CD12" s="20" t="s">
        <v>28</v>
      </c>
      <c r="CE12" s="115" t="s">
        <v>25</v>
      </c>
      <c r="CF12" s="115"/>
      <c r="CG12" s="115"/>
      <c r="CH12" s="115"/>
      <c r="CI12" s="115"/>
    </row>
    <row r="13" spans="1:98" ht="51.75" customHeight="1" x14ac:dyDescent="0.35">
      <c r="A13" s="21" t="s">
        <v>41</v>
      </c>
      <c r="B13" s="22" t="s">
        <v>8</v>
      </c>
      <c r="C13" s="49" t="s">
        <v>10</v>
      </c>
      <c r="D13" s="23" t="s">
        <v>12</v>
      </c>
      <c r="E13" s="24" t="s">
        <v>13</v>
      </c>
      <c r="F13" s="52" t="s">
        <v>14</v>
      </c>
      <c r="G13" s="23" t="s">
        <v>12</v>
      </c>
      <c r="H13" s="24" t="s">
        <v>16</v>
      </c>
      <c r="I13" s="52" t="s">
        <v>17</v>
      </c>
      <c r="J13" s="23" t="s">
        <v>12</v>
      </c>
      <c r="K13" s="24" t="s">
        <v>18</v>
      </c>
      <c r="L13" s="25" t="s">
        <v>19</v>
      </c>
      <c r="M13" s="26" t="s">
        <v>33</v>
      </c>
      <c r="N13" s="52" t="s">
        <v>23</v>
      </c>
      <c r="O13" s="27" t="s">
        <v>24</v>
      </c>
      <c r="CD13" s="116" t="s">
        <v>29</v>
      </c>
      <c r="CE13" s="117"/>
      <c r="CF13" s="116" t="s">
        <v>30</v>
      </c>
      <c r="CG13" s="117"/>
      <c r="CH13" s="116" t="s">
        <v>31</v>
      </c>
      <c r="CI13" s="117"/>
      <c r="CL13" s="118" t="s">
        <v>26</v>
      </c>
      <c r="CM13" s="118"/>
      <c r="CN13" s="118"/>
      <c r="CO13" s="118"/>
      <c r="CP13" s="118"/>
      <c r="CQ13" s="28"/>
      <c r="CR13" s="119" t="s">
        <v>27</v>
      </c>
      <c r="CS13" s="119"/>
      <c r="CT13" s="119"/>
    </row>
    <row r="14" spans="1:98" s="33" customFormat="1" ht="50.1" customHeight="1" x14ac:dyDescent="0.45">
      <c r="A14" s="62" t="str">
        <f>CONCATENATE($G$2,"-1A")</f>
        <v>1-1A</v>
      </c>
      <c r="B14" s="63"/>
      <c r="C14" s="64"/>
      <c r="D14" s="65"/>
      <c r="E14" s="57"/>
      <c r="F14" s="29" t="str">
        <f>IF(E14="","",(+E14/$M$8))</f>
        <v/>
      </c>
      <c r="G14" s="65"/>
      <c r="H14" s="57"/>
      <c r="I14" s="29" t="str">
        <f>IF(H14="","",(+H14/$M$8))</f>
        <v/>
      </c>
      <c r="J14" s="59"/>
      <c r="K14" s="60"/>
      <c r="L14" s="29" t="str">
        <f>IF(K14="","",(+K14/$M$8))</f>
        <v/>
      </c>
      <c r="M14" s="30" t="str">
        <f>IF(F14="","",CR14)</f>
        <v/>
      </c>
      <c r="N14" s="31" t="str">
        <f>IF(F14="","",((M14/$M$8)*100))</f>
        <v/>
      </c>
      <c r="O14" s="32" t="str">
        <f>IF(N14="","",(N14+$I$11))</f>
        <v/>
      </c>
      <c r="CD14" s="34" t="str">
        <f>A14</f>
        <v>1-1A</v>
      </c>
      <c r="CE14" s="35" t="e">
        <f t="shared" ref="CE14:CE28" si="0">ABS(AVERAGE(E14,H14,K14)-E14)</f>
        <v>#DIV/0!</v>
      </c>
      <c r="CF14" s="34" t="str">
        <f>A14</f>
        <v>1-1A</v>
      </c>
      <c r="CG14" s="35" t="e">
        <f t="shared" ref="CG14:CG28" si="1">ABS(AVERAGE(E14,H14,K14)-H14)</f>
        <v>#DIV/0!</v>
      </c>
      <c r="CH14" s="34" t="str">
        <f>A14</f>
        <v>1-1A</v>
      </c>
      <c r="CI14" s="35" t="e">
        <f t="shared" ref="CI14:CI28" si="2">ABS(AVERAGE(E14,H14,K14)-K14)</f>
        <v>#DIV/0!</v>
      </c>
      <c r="CJ14" s="36"/>
      <c r="CK14" s="37"/>
      <c r="CL14" s="38" t="e">
        <f t="shared" ref="CL14:CL28" si="3">IF(CE14=MAX($CE14,$CG14,$CI14),0,E14)</f>
        <v>#DIV/0!</v>
      </c>
      <c r="CM14" s="38"/>
      <c r="CN14" s="38" t="e">
        <f t="shared" ref="CN14:CN28" si="4">IF(CG14=MAX($CE14,$CG14,$CI14),0,H14)</f>
        <v>#DIV/0!</v>
      </c>
      <c r="CO14" s="38"/>
      <c r="CP14" s="38" t="e">
        <f t="shared" ref="CP14:CP28" si="5">IF(CI14=MAX($CE14,$CG14,$CI14),0,K14)</f>
        <v>#DIV/0!</v>
      </c>
      <c r="CQ14" s="37"/>
      <c r="CR14" s="75" t="e">
        <f>AVERAGEIF(CL14:CP14,"&gt;0",CL14:CP14)</f>
        <v>#DIV/0!</v>
      </c>
      <c r="CS14" s="75"/>
    </row>
    <row r="15" spans="1:98" s="33" customFormat="1" ht="50.1" customHeight="1" x14ac:dyDescent="0.45">
      <c r="A15" s="62" t="str">
        <f>CONCATENATE($G$2,"-1B")</f>
        <v>1-1B</v>
      </c>
      <c r="B15" s="63"/>
      <c r="C15" s="64"/>
      <c r="D15" s="65"/>
      <c r="E15" s="57"/>
      <c r="F15" s="29" t="str">
        <f t="shared" ref="F15:F28" si="6">IF(E15="","",(+E15/$M$8))</f>
        <v/>
      </c>
      <c r="G15" s="65"/>
      <c r="H15" s="57"/>
      <c r="I15" s="29" t="str">
        <f t="shared" ref="I15:I28" si="7">IF(H15="","",(+H15/$M$8))</f>
        <v/>
      </c>
      <c r="J15" s="59"/>
      <c r="K15" s="60"/>
      <c r="L15" s="29" t="str">
        <f t="shared" ref="L15:L28" si="8">IF(K15="","",(+K15/$M$8))</f>
        <v/>
      </c>
      <c r="M15" s="30" t="str">
        <f t="shared" ref="M15:M28" si="9">IF(F15="","",CR15)</f>
        <v/>
      </c>
      <c r="N15" s="31" t="str">
        <f t="shared" ref="N15:N28" si="10">IF(F15="","",((M15/$M$8)*100))</f>
        <v/>
      </c>
      <c r="O15" s="32" t="str">
        <f t="shared" ref="O15:O28" si="11">IF(N15="","",(N15+$I$11))</f>
        <v/>
      </c>
      <c r="CD15" s="34" t="str">
        <f t="shared" ref="CD15:CD34" si="12">A15</f>
        <v>1-1B</v>
      </c>
      <c r="CE15" s="35" t="e">
        <f t="shared" si="0"/>
        <v>#DIV/0!</v>
      </c>
      <c r="CF15" s="34" t="str">
        <f t="shared" ref="CF15:CF34" si="13">A15</f>
        <v>1-1B</v>
      </c>
      <c r="CG15" s="35" t="e">
        <f t="shared" si="1"/>
        <v>#DIV/0!</v>
      </c>
      <c r="CH15" s="34" t="str">
        <f t="shared" ref="CH15:CH34" si="14">A15</f>
        <v>1-1B</v>
      </c>
      <c r="CI15" s="35" t="e">
        <f t="shared" si="2"/>
        <v>#DIV/0!</v>
      </c>
      <c r="CJ15" s="36"/>
      <c r="CK15" s="37"/>
      <c r="CL15" s="38" t="e">
        <f t="shared" si="3"/>
        <v>#DIV/0!</v>
      </c>
      <c r="CM15" s="38"/>
      <c r="CN15" s="38" t="e">
        <f t="shared" si="4"/>
        <v>#DIV/0!</v>
      </c>
      <c r="CO15" s="38"/>
      <c r="CP15" s="38" t="e">
        <f t="shared" si="5"/>
        <v>#DIV/0!</v>
      </c>
      <c r="CQ15" s="37"/>
      <c r="CR15" s="75" t="e">
        <f>AVERAGEIF(CL15:CP15,"&gt;0",CL15:CP15)</f>
        <v>#DIV/0!</v>
      </c>
      <c r="CS15" s="75"/>
    </row>
    <row r="16" spans="1:98" s="33" customFormat="1" ht="50.1" customHeight="1" x14ac:dyDescent="0.45">
      <c r="A16" s="62" t="str">
        <f>CONCATENATE($G$2,"-1C")</f>
        <v>1-1C</v>
      </c>
      <c r="B16" s="63"/>
      <c r="C16" s="64"/>
      <c r="D16" s="65"/>
      <c r="E16" s="57"/>
      <c r="F16" s="29" t="str">
        <f>IF(E16="","",(+E16/$M$8))</f>
        <v/>
      </c>
      <c r="G16" s="65"/>
      <c r="H16" s="57"/>
      <c r="I16" s="29" t="str">
        <f t="shared" si="7"/>
        <v/>
      </c>
      <c r="J16" s="59"/>
      <c r="K16" s="60"/>
      <c r="L16" s="29" t="str">
        <f t="shared" si="8"/>
        <v/>
      </c>
      <c r="M16" s="30" t="str">
        <f t="shared" si="9"/>
        <v/>
      </c>
      <c r="N16" s="31" t="str">
        <f t="shared" si="10"/>
        <v/>
      </c>
      <c r="O16" s="32" t="str">
        <f t="shared" si="11"/>
        <v/>
      </c>
      <c r="CD16" s="34" t="str">
        <f t="shared" si="12"/>
        <v>1-1C</v>
      </c>
      <c r="CE16" s="35" t="e">
        <f t="shared" si="0"/>
        <v>#DIV/0!</v>
      </c>
      <c r="CF16" s="34" t="str">
        <f t="shared" si="13"/>
        <v>1-1C</v>
      </c>
      <c r="CG16" s="35" t="e">
        <f t="shared" si="1"/>
        <v>#DIV/0!</v>
      </c>
      <c r="CH16" s="34" t="str">
        <f t="shared" si="14"/>
        <v>1-1C</v>
      </c>
      <c r="CI16" s="35" t="e">
        <f t="shared" si="2"/>
        <v>#DIV/0!</v>
      </c>
      <c r="CJ16" s="36"/>
      <c r="CK16" s="37"/>
      <c r="CL16" s="38" t="e">
        <f t="shared" si="3"/>
        <v>#DIV/0!</v>
      </c>
      <c r="CM16" s="38"/>
      <c r="CN16" s="38" t="e">
        <f t="shared" si="4"/>
        <v>#DIV/0!</v>
      </c>
      <c r="CO16" s="38"/>
      <c r="CP16" s="38" t="e">
        <f t="shared" si="5"/>
        <v>#DIV/0!</v>
      </c>
      <c r="CQ16" s="37"/>
      <c r="CR16" s="75" t="e">
        <f>AVERAGEIF(CL16:CP16,"&gt;0",CL16:CP16)</f>
        <v>#DIV/0!</v>
      </c>
      <c r="CS16" s="75"/>
    </row>
    <row r="17" spans="1:97" s="33" customFormat="1" ht="50.1" customHeight="1" x14ac:dyDescent="0.45">
      <c r="A17" s="62" t="str">
        <f>CONCATENATE($G$2,"-2A")</f>
        <v>1-2A</v>
      </c>
      <c r="B17" s="63"/>
      <c r="C17" s="64"/>
      <c r="D17" s="65"/>
      <c r="E17" s="57"/>
      <c r="F17" s="29" t="str">
        <f t="shared" si="6"/>
        <v/>
      </c>
      <c r="G17" s="65"/>
      <c r="H17" s="57"/>
      <c r="I17" s="29" t="str">
        <f t="shared" si="7"/>
        <v/>
      </c>
      <c r="J17" s="59"/>
      <c r="K17" s="60"/>
      <c r="L17" s="29" t="str">
        <f t="shared" si="8"/>
        <v/>
      </c>
      <c r="M17" s="30" t="str">
        <f t="shared" si="9"/>
        <v/>
      </c>
      <c r="N17" s="31" t="str">
        <f t="shared" si="10"/>
        <v/>
      </c>
      <c r="O17" s="32" t="str">
        <f t="shared" si="11"/>
        <v/>
      </c>
      <c r="CD17" s="34" t="str">
        <f t="shared" si="12"/>
        <v>1-2A</v>
      </c>
      <c r="CE17" s="35" t="e">
        <f t="shared" si="0"/>
        <v>#DIV/0!</v>
      </c>
      <c r="CF17" s="34" t="str">
        <f t="shared" si="13"/>
        <v>1-2A</v>
      </c>
      <c r="CG17" s="35" t="e">
        <f t="shared" si="1"/>
        <v>#DIV/0!</v>
      </c>
      <c r="CH17" s="34" t="str">
        <f t="shared" si="14"/>
        <v>1-2A</v>
      </c>
      <c r="CI17" s="35" t="e">
        <f t="shared" si="2"/>
        <v>#DIV/0!</v>
      </c>
      <c r="CJ17" s="36"/>
      <c r="CK17" s="37"/>
      <c r="CL17" s="38" t="e">
        <f t="shared" si="3"/>
        <v>#DIV/0!</v>
      </c>
      <c r="CM17" s="38"/>
      <c r="CN17" s="38" t="e">
        <f t="shared" si="4"/>
        <v>#DIV/0!</v>
      </c>
      <c r="CO17" s="38"/>
      <c r="CP17" s="38" t="e">
        <f t="shared" si="5"/>
        <v>#DIV/0!</v>
      </c>
      <c r="CQ17" s="37"/>
      <c r="CR17" s="75" t="e">
        <f>AVERAGEIF(CL17:CP17,"&gt;0",CL17:CP17)</f>
        <v>#DIV/0!</v>
      </c>
      <c r="CS17" s="75"/>
    </row>
    <row r="18" spans="1:97" s="33" customFormat="1" ht="50.1" customHeight="1" x14ac:dyDescent="0.45">
      <c r="A18" s="62" t="str">
        <f>CONCATENATE($G$2,"-2B")</f>
        <v>1-2B</v>
      </c>
      <c r="B18" s="63"/>
      <c r="C18" s="64"/>
      <c r="D18" s="65"/>
      <c r="E18" s="57"/>
      <c r="F18" s="29" t="str">
        <f t="shared" si="6"/>
        <v/>
      </c>
      <c r="G18" s="65"/>
      <c r="H18" s="57"/>
      <c r="I18" s="29" t="str">
        <f t="shared" si="7"/>
        <v/>
      </c>
      <c r="J18" s="59"/>
      <c r="K18" s="60"/>
      <c r="L18" s="29" t="str">
        <f t="shared" si="8"/>
        <v/>
      </c>
      <c r="M18" s="30" t="str">
        <f t="shared" si="9"/>
        <v/>
      </c>
      <c r="N18" s="31" t="str">
        <f t="shared" si="10"/>
        <v/>
      </c>
      <c r="O18" s="32" t="str">
        <f t="shared" si="11"/>
        <v/>
      </c>
      <c r="CD18" s="34" t="str">
        <f t="shared" si="12"/>
        <v>1-2B</v>
      </c>
      <c r="CE18" s="35" t="e">
        <f t="shared" si="0"/>
        <v>#DIV/0!</v>
      </c>
      <c r="CF18" s="34" t="str">
        <f t="shared" si="13"/>
        <v>1-2B</v>
      </c>
      <c r="CG18" s="35" t="e">
        <f t="shared" si="1"/>
        <v>#DIV/0!</v>
      </c>
      <c r="CH18" s="34" t="str">
        <f t="shared" si="14"/>
        <v>1-2B</v>
      </c>
      <c r="CI18" s="35" t="e">
        <f t="shared" si="2"/>
        <v>#DIV/0!</v>
      </c>
      <c r="CJ18" s="36"/>
      <c r="CK18" s="37"/>
      <c r="CL18" s="38" t="e">
        <f t="shared" si="3"/>
        <v>#DIV/0!</v>
      </c>
      <c r="CM18" s="38"/>
      <c r="CN18" s="38" t="e">
        <f t="shared" si="4"/>
        <v>#DIV/0!</v>
      </c>
      <c r="CO18" s="38"/>
      <c r="CP18" s="38" t="e">
        <f t="shared" si="5"/>
        <v>#DIV/0!</v>
      </c>
      <c r="CQ18" s="37"/>
      <c r="CR18" s="75" t="e">
        <f>AVERAGEIF(CL18:CP18,"&gt;0",CL18:CP18)</f>
        <v>#DIV/0!</v>
      </c>
      <c r="CS18" s="75"/>
    </row>
    <row r="19" spans="1:97" s="33" customFormat="1" ht="50.1" customHeight="1" x14ac:dyDescent="0.45">
      <c r="A19" s="62" t="str">
        <f>CONCATENATE($G$2,"-2C")</f>
        <v>1-2C</v>
      </c>
      <c r="B19" s="63"/>
      <c r="C19" s="64"/>
      <c r="D19" s="65"/>
      <c r="E19" s="57"/>
      <c r="F19" s="29" t="str">
        <f t="shared" si="6"/>
        <v/>
      </c>
      <c r="G19" s="65"/>
      <c r="H19" s="57"/>
      <c r="I19" s="29" t="str">
        <f t="shared" si="7"/>
        <v/>
      </c>
      <c r="J19" s="59"/>
      <c r="K19" s="60"/>
      <c r="L19" s="29" t="str">
        <f t="shared" si="8"/>
        <v/>
      </c>
      <c r="M19" s="30" t="str">
        <f t="shared" si="9"/>
        <v/>
      </c>
      <c r="N19" s="31" t="str">
        <f t="shared" si="10"/>
        <v/>
      </c>
      <c r="O19" s="32" t="str">
        <f t="shared" si="11"/>
        <v/>
      </c>
      <c r="CD19" s="34" t="str">
        <f t="shared" si="12"/>
        <v>1-2C</v>
      </c>
      <c r="CE19" s="35" t="e">
        <f t="shared" si="0"/>
        <v>#DIV/0!</v>
      </c>
      <c r="CF19" s="34" t="str">
        <f t="shared" si="13"/>
        <v>1-2C</v>
      </c>
      <c r="CG19" s="35" t="e">
        <f t="shared" si="1"/>
        <v>#DIV/0!</v>
      </c>
      <c r="CH19" s="34" t="str">
        <f t="shared" si="14"/>
        <v>1-2C</v>
      </c>
      <c r="CI19" s="35" t="e">
        <f t="shared" si="2"/>
        <v>#DIV/0!</v>
      </c>
      <c r="CL19" s="38" t="e">
        <f t="shared" si="3"/>
        <v>#DIV/0!</v>
      </c>
      <c r="CN19" s="38" t="e">
        <f t="shared" si="4"/>
        <v>#DIV/0!</v>
      </c>
      <c r="CP19" s="38" t="e">
        <f t="shared" si="5"/>
        <v>#DIV/0!</v>
      </c>
      <c r="CR19" s="75" t="e">
        <f t="shared" ref="CR19:CR28" si="15">AVERAGEIF(CL19:CP19,"&gt;0",CL19:CP19)</f>
        <v>#DIV/0!</v>
      </c>
      <c r="CS19" s="75"/>
    </row>
    <row r="20" spans="1:97" s="33" customFormat="1" ht="50.1" customHeight="1" x14ac:dyDescent="0.45">
      <c r="A20" s="62" t="str">
        <f>CONCATENATE($G$2,"-3A")</f>
        <v>1-3A</v>
      </c>
      <c r="B20" s="63"/>
      <c r="C20" s="64"/>
      <c r="D20" s="65"/>
      <c r="E20" s="57"/>
      <c r="F20" s="29" t="str">
        <f t="shared" si="6"/>
        <v/>
      </c>
      <c r="G20" s="65"/>
      <c r="H20" s="57"/>
      <c r="I20" s="29" t="str">
        <f t="shared" si="7"/>
        <v/>
      </c>
      <c r="J20" s="59"/>
      <c r="K20" s="60"/>
      <c r="L20" s="29" t="str">
        <f t="shared" si="8"/>
        <v/>
      </c>
      <c r="M20" s="30" t="str">
        <f t="shared" si="9"/>
        <v/>
      </c>
      <c r="N20" s="31" t="str">
        <f t="shared" si="10"/>
        <v/>
      </c>
      <c r="O20" s="32" t="str">
        <f t="shared" si="11"/>
        <v/>
      </c>
      <c r="CD20" s="34" t="str">
        <f t="shared" si="12"/>
        <v>1-3A</v>
      </c>
      <c r="CE20" s="35" t="e">
        <f t="shared" si="0"/>
        <v>#DIV/0!</v>
      </c>
      <c r="CF20" s="34" t="str">
        <f t="shared" si="13"/>
        <v>1-3A</v>
      </c>
      <c r="CG20" s="35" t="e">
        <f t="shared" si="1"/>
        <v>#DIV/0!</v>
      </c>
      <c r="CH20" s="34" t="str">
        <f t="shared" si="14"/>
        <v>1-3A</v>
      </c>
      <c r="CI20" s="35" t="e">
        <f t="shared" si="2"/>
        <v>#DIV/0!</v>
      </c>
      <c r="CL20" s="38" t="e">
        <f t="shared" si="3"/>
        <v>#DIV/0!</v>
      </c>
      <c r="CN20" s="38" t="e">
        <f t="shared" si="4"/>
        <v>#DIV/0!</v>
      </c>
      <c r="CP20" s="38" t="e">
        <f t="shared" si="5"/>
        <v>#DIV/0!</v>
      </c>
      <c r="CR20" s="75" t="e">
        <f t="shared" si="15"/>
        <v>#DIV/0!</v>
      </c>
      <c r="CS20" s="75"/>
    </row>
    <row r="21" spans="1:97" s="33" customFormat="1" ht="50.1" customHeight="1" x14ac:dyDescent="0.45">
      <c r="A21" s="62" t="str">
        <f>CONCATENATE($G$2,"-3B")</f>
        <v>1-3B</v>
      </c>
      <c r="B21" s="63"/>
      <c r="C21" s="64"/>
      <c r="D21" s="65"/>
      <c r="E21" s="57"/>
      <c r="F21" s="29" t="str">
        <f t="shared" si="6"/>
        <v/>
      </c>
      <c r="G21" s="65"/>
      <c r="H21" s="57"/>
      <c r="I21" s="29" t="str">
        <f t="shared" si="7"/>
        <v/>
      </c>
      <c r="J21" s="59"/>
      <c r="K21" s="60"/>
      <c r="L21" s="29" t="str">
        <f t="shared" si="8"/>
        <v/>
      </c>
      <c r="M21" s="30" t="str">
        <f t="shared" si="9"/>
        <v/>
      </c>
      <c r="N21" s="31" t="str">
        <f t="shared" si="10"/>
        <v/>
      </c>
      <c r="O21" s="32" t="str">
        <f t="shared" si="11"/>
        <v/>
      </c>
      <c r="CD21" s="34" t="str">
        <f t="shared" si="12"/>
        <v>1-3B</v>
      </c>
      <c r="CE21" s="35" t="e">
        <f t="shared" si="0"/>
        <v>#DIV/0!</v>
      </c>
      <c r="CF21" s="34" t="str">
        <f t="shared" si="13"/>
        <v>1-3B</v>
      </c>
      <c r="CG21" s="35" t="e">
        <f t="shared" si="1"/>
        <v>#DIV/0!</v>
      </c>
      <c r="CH21" s="34" t="str">
        <f t="shared" si="14"/>
        <v>1-3B</v>
      </c>
      <c r="CI21" s="35" t="e">
        <f t="shared" si="2"/>
        <v>#DIV/0!</v>
      </c>
      <c r="CL21" s="38" t="e">
        <f t="shared" si="3"/>
        <v>#DIV/0!</v>
      </c>
      <c r="CN21" s="38" t="e">
        <f t="shared" si="4"/>
        <v>#DIV/0!</v>
      </c>
      <c r="CP21" s="38" t="e">
        <f t="shared" si="5"/>
        <v>#DIV/0!</v>
      </c>
      <c r="CR21" s="75" t="e">
        <f t="shared" si="15"/>
        <v>#DIV/0!</v>
      </c>
      <c r="CS21" s="75"/>
    </row>
    <row r="22" spans="1:97" s="33" customFormat="1" ht="50.1" customHeight="1" x14ac:dyDescent="0.45">
      <c r="A22" s="62" t="str">
        <f>CONCATENATE($G$2,"-3C")</f>
        <v>1-3C</v>
      </c>
      <c r="B22" s="63"/>
      <c r="C22" s="64"/>
      <c r="D22" s="65"/>
      <c r="E22" s="57"/>
      <c r="F22" s="29" t="str">
        <f t="shared" si="6"/>
        <v/>
      </c>
      <c r="G22" s="65"/>
      <c r="H22" s="57"/>
      <c r="I22" s="29" t="str">
        <f t="shared" si="7"/>
        <v/>
      </c>
      <c r="J22" s="59"/>
      <c r="K22" s="60"/>
      <c r="L22" s="29" t="str">
        <f t="shared" si="8"/>
        <v/>
      </c>
      <c r="M22" s="30" t="str">
        <f t="shared" si="9"/>
        <v/>
      </c>
      <c r="N22" s="31" t="str">
        <f t="shared" si="10"/>
        <v/>
      </c>
      <c r="O22" s="32" t="str">
        <f t="shared" si="11"/>
        <v/>
      </c>
      <c r="CD22" s="34" t="str">
        <f t="shared" si="12"/>
        <v>1-3C</v>
      </c>
      <c r="CE22" s="35" t="e">
        <f t="shared" si="0"/>
        <v>#DIV/0!</v>
      </c>
      <c r="CF22" s="34" t="str">
        <f t="shared" si="13"/>
        <v>1-3C</v>
      </c>
      <c r="CG22" s="35" t="e">
        <f t="shared" si="1"/>
        <v>#DIV/0!</v>
      </c>
      <c r="CH22" s="34" t="str">
        <f t="shared" si="14"/>
        <v>1-3C</v>
      </c>
      <c r="CI22" s="35" t="e">
        <f t="shared" si="2"/>
        <v>#DIV/0!</v>
      </c>
      <c r="CL22" s="38" t="e">
        <f t="shared" si="3"/>
        <v>#DIV/0!</v>
      </c>
      <c r="CN22" s="38" t="e">
        <f t="shared" si="4"/>
        <v>#DIV/0!</v>
      </c>
      <c r="CP22" s="38" t="e">
        <f t="shared" si="5"/>
        <v>#DIV/0!</v>
      </c>
      <c r="CR22" s="75" t="e">
        <f t="shared" si="15"/>
        <v>#DIV/0!</v>
      </c>
      <c r="CS22" s="75"/>
    </row>
    <row r="23" spans="1:97" s="33" customFormat="1" ht="50.1" customHeight="1" x14ac:dyDescent="0.45">
      <c r="A23" s="62" t="str">
        <f>CONCATENATE($G$2,"-4A")</f>
        <v>1-4A</v>
      </c>
      <c r="B23" s="63"/>
      <c r="C23" s="64"/>
      <c r="D23" s="65"/>
      <c r="E23" s="57"/>
      <c r="F23" s="29" t="str">
        <f t="shared" si="6"/>
        <v/>
      </c>
      <c r="G23" s="65"/>
      <c r="H23" s="57"/>
      <c r="I23" s="29" t="str">
        <f t="shared" si="7"/>
        <v/>
      </c>
      <c r="J23" s="59"/>
      <c r="K23" s="60"/>
      <c r="L23" s="29" t="str">
        <f>IF(K23="","",(+K23/$M$8))</f>
        <v/>
      </c>
      <c r="M23" s="30" t="str">
        <f t="shared" si="9"/>
        <v/>
      </c>
      <c r="N23" s="31" t="str">
        <f t="shared" si="10"/>
        <v/>
      </c>
      <c r="O23" s="32" t="str">
        <f t="shared" si="11"/>
        <v/>
      </c>
      <c r="CD23" s="34" t="str">
        <f t="shared" si="12"/>
        <v>1-4A</v>
      </c>
      <c r="CE23" s="35" t="e">
        <f>ABS(AVERAGE(E23,H23,K23)-E23)</f>
        <v>#DIV/0!</v>
      </c>
      <c r="CF23" s="34" t="str">
        <f t="shared" si="13"/>
        <v>1-4A</v>
      </c>
      <c r="CG23" s="35" t="e">
        <f>ABS(AVERAGE(E23,H23,K23)-H23)</f>
        <v>#DIV/0!</v>
      </c>
      <c r="CH23" s="34" t="str">
        <f t="shared" si="14"/>
        <v>1-4A</v>
      </c>
      <c r="CI23" s="35" t="e">
        <f>ABS(AVERAGE(E23,H23,K23)-K23)</f>
        <v>#DIV/0!</v>
      </c>
      <c r="CL23" s="38" t="e">
        <f t="shared" si="3"/>
        <v>#DIV/0!</v>
      </c>
      <c r="CN23" s="38" t="e">
        <f t="shared" si="4"/>
        <v>#DIV/0!</v>
      </c>
      <c r="CP23" s="38" t="e">
        <f>IF(CI23=MAX($CE23,$CG23,$CI23),0,K23)</f>
        <v>#DIV/0!</v>
      </c>
      <c r="CR23" s="75" t="e">
        <f t="shared" si="15"/>
        <v>#DIV/0!</v>
      </c>
      <c r="CS23" s="75"/>
    </row>
    <row r="24" spans="1:97" s="33" customFormat="1" ht="50.1" customHeight="1" x14ac:dyDescent="0.45">
      <c r="A24" s="62" t="str">
        <f>CONCATENATE($G$2,"-4B")</f>
        <v>1-4B</v>
      </c>
      <c r="B24" s="63"/>
      <c r="C24" s="64"/>
      <c r="D24" s="65"/>
      <c r="E24" s="57"/>
      <c r="F24" s="29" t="str">
        <f t="shared" si="6"/>
        <v/>
      </c>
      <c r="G24" s="65"/>
      <c r="H24" s="57"/>
      <c r="I24" s="29" t="str">
        <f t="shared" si="7"/>
        <v/>
      </c>
      <c r="J24" s="59"/>
      <c r="K24" s="60"/>
      <c r="L24" s="29" t="str">
        <f t="shared" si="8"/>
        <v/>
      </c>
      <c r="M24" s="30" t="str">
        <f t="shared" si="9"/>
        <v/>
      </c>
      <c r="N24" s="31" t="str">
        <f t="shared" si="10"/>
        <v/>
      </c>
      <c r="O24" s="32" t="str">
        <f t="shared" si="11"/>
        <v/>
      </c>
      <c r="CD24" s="34" t="str">
        <f t="shared" si="12"/>
        <v>1-4B</v>
      </c>
      <c r="CE24" s="35" t="e">
        <f t="shared" si="0"/>
        <v>#DIV/0!</v>
      </c>
      <c r="CF24" s="34" t="str">
        <f t="shared" si="13"/>
        <v>1-4B</v>
      </c>
      <c r="CG24" s="35" t="e">
        <f t="shared" si="1"/>
        <v>#DIV/0!</v>
      </c>
      <c r="CH24" s="34" t="str">
        <f t="shared" si="14"/>
        <v>1-4B</v>
      </c>
      <c r="CI24" s="35" t="e">
        <f t="shared" si="2"/>
        <v>#DIV/0!</v>
      </c>
      <c r="CL24" s="38" t="e">
        <f t="shared" si="3"/>
        <v>#DIV/0!</v>
      </c>
      <c r="CN24" s="38" t="e">
        <f t="shared" si="4"/>
        <v>#DIV/0!</v>
      </c>
      <c r="CP24" s="38" t="e">
        <f t="shared" si="5"/>
        <v>#DIV/0!</v>
      </c>
      <c r="CR24" s="75" t="e">
        <f t="shared" si="15"/>
        <v>#DIV/0!</v>
      </c>
      <c r="CS24" s="75"/>
    </row>
    <row r="25" spans="1:97" s="33" customFormat="1" ht="50.1" customHeight="1" x14ac:dyDescent="0.45">
      <c r="A25" s="62" t="str">
        <f>CONCATENATE($G$2,"-4C")</f>
        <v>1-4C</v>
      </c>
      <c r="B25" s="63"/>
      <c r="C25" s="64"/>
      <c r="D25" s="65"/>
      <c r="E25" s="57"/>
      <c r="F25" s="29" t="str">
        <f t="shared" si="6"/>
        <v/>
      </c>
      <c r="G25" s="65"/>
      <c r="H25" s="57"/>
      <c r="I25" s="29" t="str">
        <f t="shared" si="7"/>
        <v/>
      </c>
      <c r="J25" s="59"/>
      <c r="K25" s="60"/>
      <c r="L25" s="29" t="str">
        <f t="shared" si="8"/>
        <v/>
      </c>
      <c r="M25" s="30" t="str">
        <f t="shared" si="9"/>
        <v/>
      </c>
      <c r="N25" s="31" t="str">
        <f t="shared" si="10"/>
        <v/>
      </c>
      <c r="O25" s="32" t="str">
        <f t="shared" si="11"/>
        <v/>
      </c>
      <c r="CD25" s="34" t="str">
        <f t="shared" si="12"/>
        <v>1-4C</v>
      </c>
      <c r="CE25" s="35" t="e">
        <f t="shared" si="0"/>
        <v>#DIV/0!</v>
      </c>
      <c r="CF25" s="34" t="str">
        <f t="shared" si="13"/>
        <v>1-4C</v>
      </c>
      <c r="CG25" s="35" t="e">
        <f t="shared" si="1"/>
        <v>#DIV/0!</v>
      </c>
      <c r="CH25" s="34" t="str">
        <f t="shared" si="14"/>
        <v>1-4C</v>
      </c>
      <c r="CI25" s="35" t="e">
        <f t="shared" si="2"/>
        <v>#DIV/0!</v>
      </c>
      <c r="CJ25" s="39"/>
      <c r="CK25" s="39"/>
      <c r="CL25" s="38" t="e">
        <f t="shared" si="3"/>
        <v>#DIV/0!</v>
      </c>
      <c r="CN25" s="38" t="e">
        <f t="shared" si="4"/>
        <v>#DIV/0!</v>
      </c>
      <c r="CP25" s="38" t="e">
        <f t="shared" si="5"/>
        <v>#DIV/0!</v>
      </c>
      <c r="CR25" s="75" t="e">
        <f t="shared" si="15"/>
        <v>#DIV/0!</v>
      </c>
      <c r="CS25" s="75"/>
    </row>
    <row r="26" spans="1:97" s="33" customFormat="1" ht="50.1" customHeight="1" x14ac:dyDescent="0.45">
      <c r="A26" s="62" t="str">
        <f>CONCATENATE($G$2,"-5A")</f>
        <v>1-5A</v>
      </c>
      <c r="B26" s="63"/>
      <c r="C26" s="64"/>
      <c r="D26" s="65"/>
      <c r="E26" s="57"/>
      <c r="F26" s="29" t="str">
        <f t="shared" si="6"/>
        <v/>
      </c>
      <c r="G26" s="65"/>
      <c r="H26" s="57"/>
      <c r="I26" s="29" t="str">
        <f t="shared" si="7"/>
        <v/>
      </c>
      <c r="J26" s="59"/>
      <c r="K26" s="60"/>
      <c r="L26" s="29" t="str">
        <f t="shared" si="8"/>
        <v/>
      </c>
      <c r="M26" s="30" t="str">
        <f t="shared" si="9"/>
        <v/>
      </c>
      <c r="N26" s="31" t="str">
        <f t="shared" si="10"/>
        <v/>
      </c>
      <c r="O26" s="32" t="str">
        <f t="shared" si="11"/>
        <v/>
      </c>
      <c r="CD26" s="34" t="str">
        <f t="shared" si="12"/>
        <v>1-5A</v>
      </c>
      <c r="CE26" s="35" t="e">
        <f t="shared" si="0"/>
        <v>#DIV/0!</v>
      </c>
      <c r="CF26" s="34" t="str">
        <f t="shared" si="13"/>
        <v>1-5A</v>
      </c>
      <c r="CG26" s="35" t="e">
        <f t="shared" si="1"/>
        <v>#DIV/0!</v>
      </c>
      <c r="CH26" s="34" t="str">
        <f t="shared" si="14"/>
        <v>1-5A</v>
      </c>
      <c r="CI26" s="35" t="e">
        <f t="shared" si="2"/>
        <v>#DIV/0!</v>
      </c>
      <c r="CJ26" s="40"/>
      <c r="CK26" s="41"/>
      <c r="CL26" s="38" t="e">
        <f t="shared" si="3"/>
        <v>#DIV/0!</v>
      </c>
      <c r="CN26" s="38" t="e">
        <f t="shared" si="4"/>
        <v>#DIV/0!</v>
      </c>
      <c r="CP26" s="38" t="e">
        <f t="shared" si="5"/>
        <v>#DIV/0!</v>
      </c>
      <c r="CR26" s="75" t="e">
        <f t="shared" si="15"/>
        <v>#DIV/0!</v>
      </c>
      <c r="CS26" s="75"/>
    </row>
    <row r="27" spans="1:97" s="33" customFormat="1" ht="50.1" customHeight="1" x14ac:dyDescent="0.45">
      <c r="A27" s="62" t="str">
        <f>CONCATENATE($G$2,"-5B")</f>
        <v>1-5B</v>
      </c>
      <c r="B27" s="63"/>
      <c r="C27" s="64"/>
      <c r="D27" s="65"/>
      <c r="E27" s="57"/>
      <c r="F27" s="29" t="str">
        <f t="shared" si="6"/>
        <v/>
      </c>
      <c r="G27" s="65"/>
      <c r="H27" s="57"/>
      <c r="I27" s="29" t="str">
        <f t="shared" si="7"/>
        <v/>
      </c>
      <c r="J27" s="59"/>
      <c r="K27" s="60"/>
      <c r="L27" s="29" t="str">
        <f t="shared" si="8"/>
        <v/>
      </c>
      <c r="M27" s="30" t="str">
        <f t="shared" si="9"/>
        <v/>
      </c>
      <c r="N27" s="31" t="str">
        <f t="shared" si="10"/>
        <v/>
      </c>
      <c r="O27" s="32" t="str">
        <f t="shared" si="11"/>
        <v/>
      </c>
      <c r="CD27" s="34" t="str">
        <f t="shared" si="12"/>
        <v>1-5B</v>
      </c>
      <c r="CE27" s="35" t="e">
        <f t="shared" si="0"/>
        <v>#DIV/0!</v>
      </c>
      <c r="CF27" s="34" t="str">
        <f t="shared" si="13"/>
        <v>1-5B</v>
      </c>
      <c r="CG27" s="35" t="e">
        <f t="shared" si="1"/>
        <v>#DIV/0!</v>
      </c>
      <c r="CH27" s="34" t="str">
        <f t="shared" si="14"/>
        <v>1-5B</v>
      </c>
      <c r="CI27" s="35" t="e">
        <f t="shared" si="2"/>
        <v>#DIV/0!</v>
      </c>
      <c r="CJ27" s="40"/>
      <c r="CK27" s="41"/>
      <c r="CL27" s="38" t="e">
        <f t="shared" si="3"/>
        <v>#DIV/0!</v>
      </c>
      <c r="CN27" s="38" t="e">
        <f t="shared" si="4"/>
        <v>#DIV/0!</v>
      </c>
      <c r="CP27" s="38" t="e">
        <f t="shared" si="5"/>
        <v>#DIV/0!</v>
      </c>
      <c r="CR27" s="75" t="e">
        <f t="shared" si="15"/>
        <v>#DIV/0!</v>
      </c>
      <c r="CS27" s="75"/>
    </row>
    <row r="28" spans="1:97" s="33" customFormat="1" ht="50.1" customHeight="1" x14ac:dyDescent="0.45">
      <c r="A28" s="62" t="str">
        <f>CONCATENATE($G$2,"-5C")</f>
        <v>1-5C</v>
      </c>
      <c r="B28" s="63"/>
      <c r="C28" s="64"/>
      <c r="D28" s="65"/>
      <c r="E28" s="58"/>
      <c r="F28" s="42" t="str">
        <f t="shared" si="6"/>
        <v/>
      </c>
      <c r="G28" s="65"/>
      <c r="H28" s="58"/>
      <c r="I28" s="42" t="str">
        <f t="shared" si="7"/>
        <v/>
      </c>
      <c r="J28" s="59"/>
      <c r="K28" s="60"/>
      <c r="L28" s="42" t="str">
        <f t="shared" si="8"/>
        <v/>
      </c>
      <c r="M28" s="30" t="str">
        <f t="shared" si="9"/>
        <v/>
      </c>
      <c r="N28" s="31" t="str">
        <f t="shared" si="10"/>
        <v/>
      </c>
      <c r="O28" s="32" t="str">
        <f t="shared" si="11"/>
        <v/>
      </c>
      <c r="CD28" s="34" t="str">
        <f t="shared" si="12"/>
        <v>1-5C</v>
      </c>
      <c r="CE28" s="35" t="e">
        <f t="shared" si="0"/>
        <v>#DIV/0!</v>
      </c>
      <c r="CF28" s="34" t="str">
        <f t="shared" si="13"/>
        <v>1-5C</v>
      </c>
      <c r="CG28" s="35" t="e">
        <f t="shared" si="1"/>
        <v>#DIV/0!</v>
      </c>
      <c r="CH28" s="34" t="str">
        <f t="shared" si="14"/>
        <v>1-5C</v>
      </c>
      <c r="CI28" s="35" t="e">
        <f t="shared" si="2"/>
        <v>#DIV/0!</v>
      </c>
      <c r="CJ28" s="40"/>
      <c r="CK28" s="41"/>
      <c r="CL28" s="38" t="e">
        <f t="shared" si="3"/>
        <v>#DIV/0!</v>
      </c>
      <c r="CN28" s="38" t="e">
        <f t="shared" si="4"/>
        <v>#DIV/0!</v>
      </c>
      <c r="CP28" s="38" t="e">
        <f t="shared" si="5"/>
        <v>#DIV/0!</v>
      </c>
      <c r="CR28" s="75" t="e">
        <f t="shared" si="15"/>
        <v>#DIV/0!</v>
      </c>
      <c r="CS28" s="75"/>
    </row>
    <row r="29" spans="1:97" s="33" customFormat="1" ht="50.1" hidden="1" customHeight="1" x14ac:dyDescent="0.45">
      <c r="A29" s="61" t="str">
        <f>CONCATENATE($G$2,"-6A")</f>
        <v>1-6A</v>
      </c>
      <c r="B29" s="55"/>
      <c r="C29" s="53"/>
      <c r="D29" s="56"/>
      <c r="E29" s="54"/>
      <c r="F29" s="42"/>
      <c r="G29" s="56"/>
      <c r="H29" s="54"/>
      <c r="I29" s="42"/>
      <c r="J29" s="59"/>
      <c r="K29" s="60"/>
      <c r="L29" s="42"/>
      <c r="M29" s="30"/>
      <c r="N29" s="31"/>
      <c r="O29" s="32"/>
      <c r="CD29" s="34" t="str">
        <f t="shared" si="12"/>
        <v>1-6A</v>
      </c>
      <c r="CE29" s="35" t="e">
        <f t="shared" ref="CE29:CE34" si="16">ABS(AVERAGE(E29,H29,K29)-E29)</f>
        <v>#DIV/0!</v>
      </c>
      <c r="CF29" s="34" t="str">
        <f t="shared" si="13"/>
        <v>1-6A</v>
      </c>
      <c r="CG29" s="35" t="e">
        <f t="shared" ref="CG29:CG34" si="17">ABS(AVERAGE(E29,H29,K29)-H29)</f>
        <v>#DIV/0!</v>
      </c>
      <c r="CH29" s="34" t="str">
        <f t="shared" si="14"/>
        <v>1-6A</v>
      </c>
      <c r="CI29" s="35" t="e">
        <f t="shared" ref="CI29:CI34" si="18">ABS(AVERAGE(E29,H29,K29)-K29)</f>
        <v>#DIV/0!</v>
      </c>
      <c r="CJ29" s="40"/>
      <c r="CK29" s="41"/>
      <c r="CL29" s="38" t="e">
        <f t="shared" ref="CL29:CL34" si="19">IF(CE29=MAX($CE29,$CG29,$CI29),0,E29)</f>
        <v>#DIV/0!</v>
      </c>
      <c r="CN29" s="38" t="e">
        <f t="shared" ref="CN29:CN34" si="20">IF(CG29=MAX($CE29,$CG29,$CI29),0,H29)</f>
        <v>#DIV/0!</v>
      </c>
      <c r="CP29" s="38" t="e">
        <f t="shared" ref="CP29:CP34" si="21">IF(CI29=MAX($CE29,$CG29,$CI29),0,K29)</f>
        <v>#DIV/0!</v>
      </c>
      <c r="CR29" s="75" t="e">
        <f t="shared" ref="CR29:CR34" si="22">AVERAGEIF(CL29:CP29,"&gt;0",CL29:CP29)</f>
        <v>#DIV/0!</v>
      </c>
      <c r="CS29" s="75"/>
    </row>
    <row r="30" spans="1:97" s="33" customFormat="1" ht="50.1" hidden="1" customHeight="1" x14ac:dyDescent="0.45">
      <c r="A30" s="61" t="str">
        <f>CONCATENATE($G$2,"-6B")</f>
        <v>1-6B</v>
      </c>
      <c r="B30" s="55"/>
      <c r="C30" s="53"/>
      <c r="D30" s="56"/>
      <c r="E30" s="54"/>
      <c r="F30" s="42"/>
      <c r="G30" s="56"/>
      <c r="H30" s="54"/>
      <c r="I30" s="42"/>
      <c r="J30" s="59"/>
      <c r="K30" s="60"/>
      <c r="L30" s="42"/>
      <c r="M30" s="30"/>
      <c r="N30" s="31"/>
      <c r="O30" s="32"/>
      <c r="CD30" s="34" t="str">
        <f t="shared" si="12"/>
        <v>1-6B</v>
      </c>
      <c r="CE30" s="35" t="e">
        <f t="shared" si="16"/>
        <v>#DIV/0!</v>
      </c>
      <c r="CF30" s="34" t="str">
        <f t="shared" si="13"/>
        <v>1-6B</v>
      </c>
      <c r="CG30" s="35" t="e">
        <f t="shared" si="17"/>
        <v>#DIV/0!</v>
      </c>
      <c r="CH30" s="34" t="str">
        <f t="shared" si="14"/>
        <v>1-6B</v>
      </c>
      <c r="CI30" s="35" t="e">
        <f t="shared" si="18"/>
        <v>#DIV/0!</v>
      </c>
      <c r="CJ30" s="40"/>
      <c r="CK30" s="41"/>
      <c r="CL30" s="38" t="e">
        <f t="shared" si="19"/>
        <v>#DIV/0!</v>
      </c>
      <c r="CN30" s="38" t="e">
        <f t="shared" si="20"/>
        <v>#DIV/0!</v>
      </c>
      <c r="CP30" s="38" t="e">
        <f t="shared" si="21"/>
        <v>#DIV/0!</v>
      </c>
      <c r="CR30" s="75" t="e">
        <f t="shared" si="22"/>
        <v>#DIV/0!</v>
      </c>
      <c r="CS30" s="75"/>
    </row>
    <row r="31" spans="1:97" s="33" customFormat="1" ht="50.1" hidden="1" customHeight="1" x14ac:dyDescent="0.45">
      <c r="A31" s="61" t="str">
        <f>CONCATENATE($G$2,"-6C")</f>
        <v>1-6C</v>
      </c>
      <c r="B31" s="55"/>
      <c r="C31" s="53"/>
      <c r="D31" s="56"/>
      <c r="E31" s="54"/>
      <c r="F31" s="42"/>
      <c r="G31" s="56"/>
      <c r="H31" s="54"/>
      <c r="I31" s="42"/>
      <c r="J31" s="59"/>
      <c r="K31" s="60"/>
      <c r="L31" s="42"/>
      <c r="M31" s="30"/>
      <c r="N31" s="31"/>
      <c r="O31" s="32"/>
      <c r="CD31" s="34" t="str">
        <f t="shared" si="12"/>
        <v>1-6C</v>
      </c>
      <c r="CE31" s="35" t="e">
        <f t="shared" si="16"/>
        <v>#DIV/0!</v>
      </c>
      <c r="CF31" s="34" t="str">
        <f t="shared" si="13"/>
        <v>1-6C</v>
      </c>
      <c r="CG31" s="35" t="e">
        <f t="shared" si="17"/>
        <v>#DIV/0!</v>
      </c>
      <c r="CH31" s="34" t="str">
        <f t="shared" si="14"/>
        <v>1-6C</v>
      </c>
      <c r="CI31" s="35" t="e">
        <f t="shared" si="18"/>
        <v>#DIV/0!</v>
      </c>
      <c r="CJ31" s="40"/>
      <c r="CK31" s="41"/>
      <c r="CL31" s="38" t="e">
        <f t="shared" si="19"/>
        <v>#DIV/0!</v>
      </c>
      <c r="CN31" s="38" t="e">
        <f t="shared" si="20"/>
        <v>#DIV/0!</v>
      </c>
      <c r="CP31" s="38" t="e">
        <f t="shared" si="21"/>
        <v>#DIV/0!</v>
      </c>
      <c r="CR31" s="75" t="e">
        <f t="shared" si="22"/>
        <v>#DIV/0!</v>
      </c>
      <c r="CS31" s="75"/>
    </row>
    <row r="32" spans="1:97" s="33" customFormat="1" ht="50.1" hidden="1" customHeight="1" x14ac:dyDescent="0.45">
      <c r="A32" s="61" t="str">
        <f>CONCATENATE($G$2,"-7A")</f>
        <v>1-7A</v>
      </c>
      <c r="B32" s="55"/>
      <c r="C32" s="53"/>
      <c r="D32" s="56"/>
      <c r="E32" s="54"/>
      <c r="F32" s="42"/>
      <c r="G32" s="56"/>
      <c r="H32" s="54"/>
      <c r="I32" s="42"/>
      <c r="J32" s="59"/>
      <c r="K32" s="60"/>
      <c r="L32" s="42"/>
      <c r="M32" s="30"/>
      <c r="N32" s="31"/>
      <c r="O32" s="32"/>
      <c r="CD32" s="34" t="str">
        <f t="shared" si="12"/>
        <v>1-7A</v>
      </c>
      <c r="CE32" s="35" t="e">
        <f t="shared" si="16"/>
        <v>#DIV/0!</v>
      </c>
      <c r="CF32" s="34" t="str">
        <f t="shared" si="13"/>
        <v>1-7A</v>
      </c>
      <c r="CG32" s="35" t="e">
        <f t="shared" si="17"/>
        <v>#DIV/0!</v>
      </c>
      <c r="CH32" s="34" t="str">
        <f t="shared" si="14"/>
        <v>1-7A</v>
      </c>
      <c r="CI32" s="35" t="e">
        <f t="shared" si="18"/>
        <v>#DIV/0!</v>
      </c>
      <c r="CJ32" s="40"/>
      <c r="CK32" s="41"/>
      <c r="CL32" s="38" t="e">
        <f t="shared" si="19"/>
        <v>#DIV/0!</v>
      </c>
      <c r="CN32" s="38" t="e">
        <f t="shared" si="20"/>
        <v>#DIV/0!</v>
      </c>
      <c r="CP32" s="38" t="e">
        <f t="shared" si="21"/>
        <v>#DIV/0!</v>
      </c>
      <c r="CR32" s="75" t="e">
        <f t="shared" si="22"/>
        <v>#DIV/0!</v>
      </c>
      <c r="CS32" s="75"/>
    </row>
    <row r="33" spans="1:97" s="33" customFormat="1" ht="50.1" hidden="1" customHeight="1" x14ac:dyDescent="0.45">
      <c r="A33" s="61" t="str">
        <f>CONCATENATE($G$2,"-7B")</f>
        <v>1-7B</v>
      </c>
      <c r="B33" s="55"/>
      <c r="C33" s="53"/>
      <c r="D33" s="56"/>
      <c r="E33" s="54"/>
      <c r="F33" s="42"/>
      <c r="G33" s="56"/>
      <c r="H33" s="54"/>
      <c r="I33" s="42"/>
      <c r="J33" s="59"/>
      <c r="K33" s="60"/>
      <c r="L33" s="42"/>
      <c r="M33" s="30"/>
      <c r="N33" s="31"/>
      <c r="O33" s="32"/>
      <c r="CD33" s="34" t="str">
        <f t="shared" si="12"/>
        <v>1-7B</v>
      </c>
      <c r="CE33" s="35" t="e">
        <f t="shared" si="16"/>
        <v>#DIV/0!</v>
      </c>
      <c r="CF33" s="34" t="str">
        <f t="shared" si="13"/>
        <v>1-7B</v>
      </c>
      <c r="CG33" s="35" t="e">
        <f t="shared" si="17"/>
        <v>#DIV/0!</v>
      </c>
      <c r="CH33" s="34" t="str">
        <f t="shared" si="14"/>
        <v>1-7B</v>
      </c>
      <c r="CI33" s="35" t="e">
        <f t="shared" si="18"/>
        <v>#DIV/0!</v>
      </c>
      <c r="CJ33" s="40"/>
      <c r="CK33" s="41"/>
      <c r="CL33" s="38" t="e">
        <f t="shared" si="19"/>
        <v>#DIV/0!</v>
      </c>
      <c r="CN33" s="38" t="e">
        <f t="shared" si="20"/>
        <v>#DIV/0!</v>
      </c>
      <c r="CP33" s="38" t="e">
        <f t="shared" si="21"/>
        <v>#DIV/0!</v>
      </c>
      <c r="CR33" s="75" t="e">
        <f t="shared" si="22"/>
        <v>#DIV/0!</v>
      </c>
      <c r="CS33" s="75"/>
    </row>
    <row r="34" spans="1:97" s="33" customFormat="1" ht="50.1" hidden="1" customHeight="1" x14ac:dyDescent="0.45">
      <c r="A34" s="61" t="str">
        <f>CONCATENATE($G$2,"-7C")</f>
        <v>1-7C</v>
      </c>
      <c r="B34" s="55"/>
      <c r="C34" s="53"/>
      <c r="D34" s="56"/>
      <c r="E34" s="54"/>
      <c r="F34" s="42"/>
      <c r="G34" s="56"/>
      <c r="H34" s="54"/>
      <c r="I34" s="42"/>
      <c r="J34" s="59"/>
      <c r="K34" s="60"/>
      <c r="L34" s="42"/>
      <c r="M34" s="30"/>
      <c r="N34" s="31"/>
      <c r="O34" s="32"/>
      <c r="P34" s="43"/>
      <c r="CD34" s="34" t="str">
        <f t="shared" si="12"/>
        <v>1-7C</v>
      </c>
      <c r="CE34" s="35" t="e">
        <f t="shared" si="16"/>
        <v>#DIV/0!</v>
      </c>
      <c r="CF34" s="34" t="str">
        <f t="shared" si="13"/>
        <v>1-7C</v>
      </c>
      <c r="CG34" s="35" t="e">
        <f t="shared" si="17"/>
        <v>#DIV/0!</v>
      </c>
      <c r="CH34" s="34" t="str">
        <f t="shared" si="14"/>
        <v>1-7C</v>
      </c>
      <c r="CI34" s="35" t="e">
        <f t="shared" si="18"/>
        <v>#DIV/0!</v>
      </c>
      <c r="CJ34" s="40"/>
      <c r="CK34" s="41"/>
      <c r="CL34" s="38" t="e">
        <f t="shared" si="19"/>
        <v>#DIV/0!</v>
      </c>
      <c r="CN34" s="38" t="e">
        <f t="shared" si="20"/>
        <v>#DIV/0!</v>
      </c>
      <c r="CP34" s="38" t="e">
        <f t="shared" si="21"/>
        <v>#DIV/0!</v>
      </c>
      <c r="CR34" s="75" t="e">
        <f t="shared" si="22"/>
        <v>#DIV/0!</v>
      </c>
      <c r="CS34" s="75"/>
    </row>
    <row r="35" spans="1:97" ht="23.25" x14ac:dyDescent="0.35">
      <c r="A35" s="72" t="s">
        <v>9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43"/>
      <c r="CD35" s="40"/>
      <c r="CE35" s="44"/>
      <c r="CF35" s="44"/>
      <c r="CG35" s="44"/>
      <c r="CH35" s="44"/>
      <c r="CI35" s="44"/>
      <c r="CJ35" s="40"/>
      <c r="CK35" s="41"/>
      <c r="CL35" s="40"/>
    </row>
    <row r="36" spans="1:97" ht="18.75" customHeight="1" x14ac:dyDescent="0.25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8"/>
      <c r="CD36" s="40"/>
      <c r="CE36" s="44"/>
      <c r="CF36" s="44"/>
      <c r="CG36" s="44"/>
      <c r="CH36" s="44"/>
      <c r="CI36" s="44"/>
      <c r="CJ36" s="40"/>
      <c r="CK36" s="41"/>
      <c r="CL36" s="40"/>
    </row>
    <row r="37" spans="1:97" ht="27" customHeight="1" x14ac:dyDescent="0.25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8"/>
    </row>
    <row r="38" spans="1:97" ht="27" customHeight="1" x14ac:dyDescent="0.2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</row>
    <row r="39" spans="1:97" ht="21.95" customHeight="1" x14ac:dyDescent="0.25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</row>
    <row r="40" spans="1:97" ht="21.95" customHeight="1" x14ac:dyDescent="0.25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</row>
    <row r="41" spans="1:97" ht="21.95" customHeight="1" x14ac:dyDescent="0.25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/>
    </row>
    <row r="42" spans="1:97" ht="21.95" customHeight="1" x14ac:dyDescent="0.25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/>
    </row>
    <row r="43" spans="1:97" ht="15.75" thickBot="1" x14ac:dyDescent="0.3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1"/>
    </row>
  </sheetData>
  <sheetProtection algorithmName="SHA-512" hashValue="8ix/aT5MF/wk/t3mD5vs4gusD6nsBeer5g4A87MLEjNUlcxY8/mMMHVDlxcnQgh3cgbI8fGI9nDaIcI6RD+mhg==" saltValue="+OG+SKP81YlEtVL8+oxQLA==" spinCount="100000" sheet="1" objects="1" scenarios="1" selectLockedCells="1"/>
  <mergeCells count="61">
    <mergeCell ref="CR28:CS28"/>
    <mergeCell ref="CL13:CP13"/>
    <mergeCell ref="CR13:CT13"/>
    <mergeCell ref="CR23:CS23"/>
    <mergeCell ref="CR24:CS24"/>
    <mergeCell ref="CR25:CS25"/>
    <mergeCell ref="CR26:CS26"/>
    <mergeCell ref="CR27:CS27"/>
    <mergeCell ref="CR18:CS18"/>
    <mergeCell ref="CR19:CS19"/>
    <mergeCell ref="CR20:CS20"/>
    <mergeCell ref="CR21:CS21"/>
    <mergeCell ref="CR22:CS22"/>
    <mergeCell ref="CR14:CS14"/>
    <mergeCell ref="CR15:CS15"/>
    <mergeCell ref="CR16:CS16"/>
    <mergeCell ref="CR17:CS17"/>
    <mergeCell ref="CE12:CI12"/>
    <mergeCell ref="CD13:CE13"/>
    <mergeCell ref="CF13:CG13"/>
    <mergeCell ref="CH13:CI13"/>
    <mergeCell ref="D12:F12"/>
    <mergeCell ref="G12:I12"/>
    <mergeCell ref="A2:E2"/>
    <mergeCell ref="M4:O4"/>
    <mergeCell ref="M5:O5"/>
    <mergeCell ref="M6:O6"/>
    <mergeCell ref="I2:K2"/>
    <mergeCell ref="M7:O7"/>
    <mergeCell ref="M8:O8"/>
    <mergeCell ref="M11:O11"/>
    <mergeCell ref="M2:O2"/>
    <mergeCell ref="M3:O3"/>
    <mergeCell ref="A6:A11"/>
    <mergeCell ref="B6:B11"/>
    <mergeCell ref="C6:D11"/>
    <mergeCell ref="E6:G11"/>
    <mergeCell ref="I4:K4"/>
    <mergeCell ref="I5:K5"/>
    <mergeCell ref="I8:K8"/>
    <mergeCell ref="J12:L12"/>
    <mergeCell ref="M12:O12"/>
    <mergeCell ref="M9:O9"/>
    <mergeCell ref="M10:O10"/>
    <mergeCell ref="I6:K6"/>
    <mergeCell ref="I9:K9"/>
    <mergeCell ref="I10:K10"/>
    <mergeCell ref="I11:K11"/>
    <mergeCell ref="A1:E1"/>
    <mergeCell ref="B4:C4"/>
    <mergeCell ref="B5:C5"/>
    <mergeCell ref="E4:G4"/>
    <mergeCell ref="E5:G5"/>
    <mergeCell ref="A36:O43"/>
    <mergeCell ref="A35:O35"/>
    <mergeCell ref="CR29:CS29"/>
    <mergeCell ref="CR30:CS30"/>
    <mergeCell ref="CR31:CS31"/>
    <mergeCell ref="CR32:CS32"/>
    <mergeCell ref="CR33:CS33"/>
    <mergeCell ref="CR34:CS34"/>
  </mergeCells>
  <conditionalFormatting sqref="J14:K18">
    <cfRule type="expression" dxfId="2" priority="3">
      <formula>(ABS($E14-$H14))&gt;1</formula>
    </cfRule>
  </conditionalFormatting>
  <conditionalFormatting sqref="J19:K28">
    <cfRule type="expression" dxfId="1" priority="2">
      <formula>(ABS($E19-$H19))&gt;1</formula>
    </cfRule>
  </conditionalFormatting>
  <conditionalFormatting sqref="J29:K34">
    <cfRule type="expression" dxfId="0" priority="1">
      <formula>(ABS($E29-$H29))&gt;1</formula>
    </cfRule>
  </conditionalFormatting>
  <printOptions horizontalCentered="1" verticalCentered="1"/>
  <pageMargins left="0.2" right="0.2" top="0.25" bottom="0.25" header="0.3" footer="0.3"/>
  <pageSetup scale="3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2" ma:contentTypeDescription="Create a new document." ma:contentTypeScope="" ma:versionID="e84e99397d58fb10d4eb13022cdaac12">
  <xsd:schema xmlns:xsd="http://www.w3.org/2001/XMLSchema" xmlns:xs="http://www.w3.org/2001/XMLSchema" xmlns:p="http://schemas.microsoft.com/office/2006/metadata/properties" xmlns:ns1="http://schemas.microsoft.com/sharepoint/v3" xmlns:ns2="a8b72882-1d02-4704-8464-4e9c6e9dc531" targetNamespace="http://schemas.microsoft.com/office/2006/metadata/properties" ma:root="true" ma:fieldsID="1130da5a4dba49e90a4d167926946bc3" ns1:_="" ns2:_="">
    <xsd:import namespace="http://schemas.microsoft.com/sharepoint/v3"/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E31503-6787-46E0-B7FE-C65C9523336D}"/>
</file>

<file path=customXml/itemProps2.xml><?xml version="1.0" encoding="utf-8"?>
<ds:datastoreItem xmlns:ds="http://schemas.openxmlformats.org/officeDocument/2006/customXml" ds:itemID="{34AF5374-7E9D-4408-886D-2D26A14B3496}"/>
</file>

<file path=customXml/itemProps3.xml><?xml version="1.0" encoding="utf-8"?>
<ds:datastoreItem xmlns:ds="http://schemas.openxmlformats.org/officeDocument/2006/customXml" ds:itemID="{36B2708F-22A0-4A93-94EB-CB570CFE81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Wisconsin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hma-pwl-density-field-4-9-2018.XLSM</dc:title>
  <dc:creator>dotazp</dc:creator>
  <cp:keywords>hma-pwl-density-field-4-9-2018.XLSM</cp:keywords>
  <cp:lastModifiedBy>DOTJFR</cp:lastModifiedBy>
  <cp:lastPrinted>2018-04-02T21:32:58Z</cp:lastPrinted>
  <dcterms:created xsi:type="dcterms:W3CDTF">2014-05-20T19:03:31Z</dcterms:created>
  <dcterms:modified xsi:type="dcterms:W3CDTF">2018-04-09T16:44:55Z</dcterms:modified>
  <cp:category>hma-pwl-density-field-4-9-2018.XLSM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