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BoxDrv\Box\DTSD\DTSD-BTO\Traffic\SpeedMgmt\SpeedZoneTools\SpeedDataWorksheet\"/>
    </mc:Choice>
  </mc:AlternateContent>
  <xr:revisionPtr revIDLastSave="0" documentId="13_ncr:1_{EF93FCEF-E9B4-40DA-90A0-AB21F1325D8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BlankTallySheet" sheetId="2" r:id="rId1"/>
    <sheet name="Main_LaserGun" sheetId="1" r:id="rId2"/>
    <sheet name="Main_LaserGun_linked" sheetId="3" r:id="rId3"/>
  </sheets>
  <definedNames>
    <definedName name="COUNTY" localSheetId="2">Main_LaserGun_linked!$BT$8:$BT$25</definedName>
    <definedName name="COUNTY">Main_LaserGun!$BT$8:$BT$25</definedName>
    <definedName name="DAY" localSheetId="2">Main_LaserGun_linked!$BV$8:$BV$14</definedName>
    <definedName name="DAY">Main_LaserGun!$BV$8:$BV$14</definedName>
    <definedName name="DIRECTION" localSheetId="2">Main_LaserGun_linked!$BU$8:$BU$9</definedName>
    <definedName name="DIRECTION">Main_LaserGun!$BU$8:$BU$9</definedName>
    <definedName name="HIGHWAY" localSheetId="2">Main_LaserGun_linked!$BS$8:$BS$9</definedName>
    <definedName name="HIGHWAY">Main_LaserGun!$BS$8:$BS$9</definedName>
    <definedName name="_xlnm.Print_Area" localSheetId="0">BlankTallySheet!$A$1:$K$70</definedName>
    <definedName name="_xlnm.Print_Area" localSheetId="1">Main_LaserGun!$A$1:$T$91</definedName>
    <definedName name="_xlnm.Print_Area" localSheetId="2">Main_LaserGun_linked!$A$1:$T$91</definedName>
    <definedName name="PVTCOND" localSheetId="2">Main_LaserGun_linked!$BX$8:$BX$10</definedName>
    <definedName name="PVTCOND">Main_LaserGun!$BX$8:$BX$10</definedName>
    <definedName name="TravelDirection" localSheetId="2">Main_LaserGun_linked!$BY$1:$BY$2</definedName>
    <definedName name="TravelDirection">Main_LaserGun!$BY$1:$BY$2</definedName>
    <definedName name="WEATHER" localSheetId="2">Main_LaserGun_linked!$BW$8:$BW$12</definedName>
    <definedName name="WEATHER">Main_LaserGun!$BW$8:$BW$12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3" l="1"/>
  <c r="O13" i="3"/>
  <c r="K5" i="2"/>
  <c r="S10" i="3"/>
  <c r="R10" i="3"/>
  <c r="B15" i="3"/>
  <c r="P9" i="3" s="1"/>
  <c r="B16" i="3"/>
  <c r="B12" i="3"/>
  <c r="B13" i="3"/>
  <c r="B24" i="3"/>
  <c r="B23" i="3"/>
  <c r="B22" i="3"/>
  <c r="B21" i="3"/>
  <c r="B20" i="3"/>
  <c r="B19" i="3"/>
  <c r="F19" i="3"/>
  <c r="J5" i="2"/>
  <c r="I4" i="2"/>
  <c r="H4" i="2"/>
  <c r="F4" i="2"/>
  <c r="E4" i="2"/>
  <c r="B11" i="3"/>
  <c r="O9" i="3" l="1"/>
  <c r="N9" i="3"/>
  <c r="Q9" i="3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R17" i="3" l="1"/>
  <c r="R20" i="3"/>
  <c r="S26" i="3"/>
  <c r="R33" i="3"/>
  <c r="S35" i="3"/>
  <c r="R36" i="3"/>
  <c r="R42" i="3"/>
  <c r="T42" i="3" s="1"/>
  <c r="S42" i="3"/>
  <c r="S45" i="3"/>
  <c r="R49" i="3"/>
  <c r="S51" i="3"/>
  <c r="R52" i="3"/>
  <c r="R58" i="3"/>
  <c r="T58" i="3" s="1"/>
  <c r="S58" i="3"/>
  <c r="S61" i="3"/>
  <c r="R65" i="3"/>
  <c r="S67" i="3"/>
  <c r="R68" i="3"/>
  <c r="R74" i="3"/>
  <c r="T74" i="3" s="1"/>
  <c r="S74" i="3"/>
  <c r="S77" i="3"/>
  <c r="R81" i="3"/>
  <c r="S83" i="3"/>
  <c r="R84" i="3"/>
  <c r="R90" i="3"/>
  <c r="T90" i="3" s="1"/>
  <c r="S9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10" i="3"/>
  <c r="O11" i="3"/>
  <c r="S11" i="3" s="1"/>
  <c r="O12" i="3"/>
  <c r="S12" i="3" s="1"/>
  <c r="S13" i="3"/>
  <c r="O14" i="3"/>
  <c r="S14" i="3" s="1"/>
  <c r="O15" i="3"/>
  <c r="S15" i="3" s="1"/>
  <c r="O16" i="3"/>
  <c r="S16" i="3" s="1"/>
  <c r="O17" i="3"/>
  <c r="S17" i="3" s="1"/>
  <c r="O18" i="3"/>
  <c r="S18" i="3" s="1"/>
  <c r="O19" i="3"/>
  <c r="S19" i="3" s="1"/>
  <c r="O20" i="3"/>
  <c r="S20" i="3" s="1"/>
  <c r="O21" i="3"/>
  <c r="S21" i="3" s="1"/>
  <c r="O22" i="3"/>
  <c r="S22" i="3" s="1"/>
  <c r="O23" i="3"/>
  <c r="S23" i="3" s="1"/>
  <c r="O24" i="3"/>
  <c r="S24" i="3" s="1"/>
  <c r="O25" i="3"/>
  <c r="S25" i="3" s="1"/>
  <c r="O26" i="3"/>
  <c r="O27" i="3"/>
  <c r="S27" i="3" s="1"/>
  <c r="O28" i="3"/>
  <c r="S28" i="3" s="1"/>
  <c r="O29" i="3"/>
  <c r="S29" i="3" s="1"/>
  <c r="O30" i="3"/>
  <c r="S30" i="3" s="1"/>
  <c r="O31" i="3"/>
  <c r="S31" i="3" s="1"/>
  <c r="O32" i="3"/>
  <c r="S32" i="3" s="1"/>
  <c r="O33" i="3"/>
  <c r="S33" i="3" s="1"/>
  <c r="O34" i="3"/>
  <c r="S34" i="3" s="1"/>
  <c r="O35" i="3"/>
  <c r="O36" i="3"/>
  <c r="S36" i="3" s="1"/>
  <c r="O37" i="3"/>
  <c r="S37" i="3" s="1"/>
  <c r="O38" i="3"/>
  <c r="S38" i="3" s="1"/>
  <c r="O39" i="3"/>
  <c r="S39" i="3" s="1"/>
  <c r="O40" i="3"/>
  <c r="S40" i="3" s="1"/>
  <c r="O41" i="3"/>
  <c r="S41" i="3" s="1"/>
  <c r="O42" i="3"/>
  <c r="O43" i="3"/>
  <c r="S43" i="3" s="1"/>
  <c r="O44" i="3"/>
  <c r="S44" i="3" s="1"/>
  <c r="O45" i="3"/>
  <c r="O46" i="3"/>
  <c r="S46" i="3" s="1"/>
  <c r="O47" i="3"/>
  <c r="S47" i="3" s="1"/>
  <c r="O48" i="3"/>
  <c r="S48" i="3" s="1"/>
  <c r="O49" i="3"/>
  <c r="S49" i="3" s="1"/>
  <c r="O50" i="3"/>
  <c r="S50" i="3" s="1"/>
  <c r="O51" i="3"/>
  <c r="O52" i="3"/>
  <c r="S52" i="3" s="1"/>
  <c r="O53" i="3"/>
  <c r="S53" i="3" s="1"/>
  <c r="O54" i="3"/>
  <c r="S54" i="3" s="1"/>
  <c r="O55" i="3"/>
  <c r="S55" i="3" s="1"/>
  <c r="O56" i="3"/>
  <c r="S56" i="3" s="1"/>
  <c r="O57" i="3"/>
  <c r="S57" i="3" s="1"/>
  <c r="O58" i="3"/>
  <c r="O59" i="3"/>
  <c r="S59" i="3" s="1"/>
  <c r="O60" i="3"/>
  <c r="S60" i="3" s="1"/>
  <c r="O61" i="3"/>
  <c r="O62" i="3"/>
  <c r="S62" i="3" s="1"/>
  <c r="O63" i="3"/>
  <c r="S63" i="3" s="1"/>
  <c r="O64" i="3"/>
  <c r="S64" i="3" s="1"/>
  <c r="O65" i="3"/>
  <c r="S65" i="3" s="1"/>
  <c r="O66" i="3"/>
  <c r="S66" i="3" s="1"/>
  <c r="O67" i="3"/>
  <c r="O68" i="3"/>
  <c r="S68" i="3" s="1"/>
  <c r="O69" i="3"/>
  <c r="S69" i="3" s="1"/>
  <c r="O70" i="3"/>
  <c r="S70" i="3" s="1"/>
  <c r="O71" i="3"/>
  <c r="S71" i="3" s="1"/>
  <c r="O72" i="3"/>
  <c r="S72" i="3" s="1"/>
  <c r="O73" i="3"/>
  <c r="S73" i="3" s="1"/>
  <c r="O74" i="3"/>
  <c r="O75" i="3"/>
  <c r="S75" i="3" s="1"/>
  <c r="O76" i="3"/>
  <c r="S76" i="3" s="1"/>
  <c r="O77" i="3"/>
  <c r="O78" i="3"/>
  <c r="S78" i="3" s="1"/>
  <c r="O79" i="3"/>
  <c r="S79" i="3" s="1"/>
  <c r="O80" i="3"/>
  <c r="S80" i="3" s="1"/>
  <c r="O81" i="3"/>
  <c r="S81" i="3" s="1"/>
  <c r="O82" i="3"/>
  <c r="S82" i="3" s="1"/>
  <c r="O83" i="3"/>
  <c r="O84" i="3"/>
  <c r="S84" i="3" s="1"/>
  <c r="O85" i="3"/>
  <c r="S85" i="3" s="1"/>
  <c r="O86" i="3"/>
  <c r="S86" i="3" s="1"/>
  <c r="O87" i="3"/>
  <c r="S87" i="3" s="1"/>
  <c r="O88" i="3"/>
  <c r="S88" i="3" s="1"/>
  <c r="O89" i="3"/>
  <c r="S89" i="3" s="1"/>
  <c r="O90" i="3"/>
  <c r="O10" i="3"/>
  <c r="N11" i="3"/>
  <c r="R11" i="3" s="1"/>
  <c r="T11" i="3" s="1"/>
  <c r="N12" i="3"/>
  <c r="R12" i="3" s="1"/>
  <c r="N13" i="3"/>
  <c r="R13" i="3" s="1"/>
  <c r="N14" i="3"/>
  <c r="R14" i="3" s="1"/>
  <c r="N15" i="3"/>
  <c r="R15" i="3" s="1"/>
  <c r="T15" i="3" s="1"/>
  <c r="N16" i="3"/>
  <c r="R16" i="3" s="1"/>
  <c r="T16" i="3" s="1"/>
  <c r="N17" i="3"/>
  <c r="N18" i="3"/>
  <c r="R18" i="3" s="1"/>
  <c r="T18" i="3" s="1"/>
  <c r="N19" i="3"/>
  <c r="R19" i="3" s="1"/>
  <c r="T19" i="3" s="1"/>
  <c r="N20" i="3"/>
  <c r="N21" i="3"/>
  <c r="R21" i="3" s="1"/>
  <c r="T21" i="3" s="1"/>
  <c r="N22" i="3"/>
  <c r="R22" i="3" s="1"/>
  <c r="N23" i="3"/>
  <c r="R23" i="3" s="1"/>
  <c r="T23" i="3" s="1"/>
  <c r="N24" i="3"/>
  <c r="R24" i="3" s="1"/>
  <c r="T24" i="3" s="1"/>
  <c r="N25" i="3"/>
  <c r="R25" i="3" s="1"/>
  <c r="N26" i="3"/>
  <c r="R26" i="3" s="1"/>
  <c r="T26" i="3" s="1"/>
  <c r="N27" i="3"/>
  <c r="R27" i="3" s="1"/>
  <c r="T27" i="3" s="1"/>
  <c r="N28" i="3"/>
  <c r="R28" i="3" s="1"/>
  <c r="T28" i="3" s="1"/>
  <c r="N29" i="3"/>
  <c r="R29" i="3" s="1"/>
  <c r="T29" i="3" s="1"/>
  <c r="N30" i="3"/>
  <c r="R30" i="3" s="1"/>
  <c r="N31" i="3"/>
  <c r="R31" i="3" s="1"/>
  <c r="T31" i="3" s="1"/>
  <c r="N32" i="3"/>
  <c r="R32" i="3" s="1"/>
  <c r="T32" i="3" s="1"/>
  <c r="N33" i="3"/>
  <c r="N34" i="3"/>
  <c r="R34" i="3" s="1"/>
  <c r="T34" i="3" s="1"/>
  <c r="N35" i="3"/>
  <c r="R35" i="3" s="1"/>
  <c r="T35" i="3" s="1"/>
  <c r="N36" i="3"/>
  <c r="N37" i="3"/>
  <c r="R37" i="3" s="1"/>
  <c r="T37" i="3" s="1"/>
  <c r="N38" i="3"/>
  <c r="R38" i="3" s="1"/>
  <c r="N39" i="3"/>
  <c r="R39" i="3" s="1"/>
  <c r="T39" i="3" s="1"/>
  <c r="N40" i="3"/>
  <c r="R40" i="3" s="1"/>
  <c r="T40" i="3" s="1"/>
  <c r="N41" i="3"/>
  <c r="R41" i="3" s="1"/>
  <c r="N42" i="3"/>
  <c r="N43" i="3"/>
  <c r="R43" i="3" s="1"/>
  <c r="T43" i="3" s="1"/>
  <c r="N44" i="3"/>
  <c r="R44" i="3" s="1"/>
  <c r="T44" i="3" s="1"/>
  <c r="N45" i="3"/>
  <c r="R45" i="3" s="1"/>
  <c r="T45" i="3" s="1"/>
  <c r="N46" i="3"/>
  <c r="R46" i="3" s="1"/>
  <c r="N47" i="3"/>
  <c r="R47" i="3" s="1"/>
  <c r="T47" i="3" s="1"/>
  <c r="N48" i="3"/>
  <c r="R48" i="3" s="1"/>
  <c r="T48" i="3" s="1"/>
  <c r="N49" i="3"/>
  <c r="N50" i="3"/>
  <c r="R50" i="3" s="1"/>
  <c r="T50" i="3" s="1"/>
  <c r="N51" i="3"/>
  <c r="R51" i="3" s="1"/>
  <c r="T51" i="3" s="1"/>
  <c r="N52" i="3"/>
  <c r="N53" i="3"/>
  <c r="R53" i="3" s="1"/>
  <c r="T53" i="3" s="1"/>
  <c r="N54" i="3"/>
  <c r="R54" i="3" s="1"/>
  <c r="N55" i="3"/>
  <c r="R55" i="3" s="1"/>
  <c r="T55" i="3" s="1"/>
  <c r="N56" i="3"/>
  <c r="R56" i="3" s="1"/>
  <c r="T56" i="3" s="1"/>
  <c r="N57" i="3"/>
  <c r="R57" i="3" s="1"/>
  <c r="N58" i="3"/>
  <c r="N59" i="3"/>
  <c r="R59" i="3" s="1"/>
  <c r="T59" i="3" s="1"/>
  <c r="N60" i="3"/>
  <c r="R60" i="3" s="1"/>
  <c r="T60" i="3" s="1"/>
  <c r="N61" i="3"/>
  <c r="R61" i="3" s="1"/>
  <c r="T61" i="3" s="1"/>
  <c r="N62" i="3"/>
  <c r="R62" i="3" s="1"/>
  <c r="N63" i="3"/>
  <c r="R63" i="3" s="1"/>
  <c r="T63" i="3" s="1"/>
  <c r="N64" i="3"/>
  <c r="R64" i="3" s="1"/>
  <c r="T64" i="3" s="1"/>
  <c r="N65" i="3"/>
  <c r="N66" i="3"/>
  <c r="R66" i="3" s="1"/>
  <c r="T66" i="3" s="1"/>
  <c r="N67" i="3"/>
  <c r="R67" i="3" s="1"/>
  <c r="T67" i="3" s="1"/>
  <c r="N68" i="3"/>
  <c r="N69" i="3"/>
  <c r="R69" i="3" s="1"/>
  <c r="T69" i="3" s="1"/>
  <c r="N70" i="3"/>
  <c r="R70" i="3" s="1"/>
  <c r="N71" i="3"/>
  <c r="R71" i="3" s="1"/>
  <c r="T71" i="3" s="1"/>
  <c r="N72" i="3"/>
  <c r="R72" i="3" s="1"/>
  <c r="T72" i="3" s="1"/>
  <c r="N73" i="3"/>
  <c r="R73" i="3" s="1"/>
  <c r="N74" i="3"/>
  <c r="N75" i="3"/>
  <c r="R75" i="3" s="1"/>
  <c r="T75" i="3" s="1"/>
  <c r="N76" i="3"/>
  <c r="R76" i="3" s="1"/>
  <c r="T76" i="3" s="1"/>
  <c r="N77" i="3"/>
  <c r="R77" i="3" s="1"/>
  <c r="T77" i="3" s="1"/>
  <c r="N78" i="3"/>
  <c r="R78" i="3" s="1"/>
  <c r="N79" i="3"/>
  <c r="R79" i="3" s="1"/>
  <c r="T79" i="3" s="1"/>
  <c r="N80" i="3"/>
  <c r="R80" i="3" s="1"/>
  <c r="T80" i="3" s="1"/>
  <c r="N81" i="3"/>
  <c r="N82" i="3"/>
  <c r="R82" i="3" s="1"/>
  <c r="T82" i="3" s="1"/>
  <c r="N83" i="3"/>
  <c r="R83" i="3" s="1"/>
  <c r="T83" i="3" s="1"/>
  <c r="N84" i="3"/>
  <c r="N85" i="3"/>
  <c r="R85" i="3" s="1"/>
  <c r="T85" i="3" s="1"/>
  <c r="N86" i="3"/>
  <c r="R86" i="3" s="1"/>
  <c r="N87" i="3"/>
  <c r="R87" i="3" s="1"/>
  <c r="T87" i="3" s="1"/>
  <c r="N88" i="3"/>
  <c r="R88" i="3" s="1"/>
  <c r="T88" i="3" s="1"/>
  <c r="N89" i="3"/>
  <c r="R89" i="3" s="1"/>
  <c r="N90" i="3"/>
  <c r="N10" i="3"/>
  <c r="T13" i="3" l="1"/>
  <c r="T65" i="3"/>
  <c r="T12" i="3"/>
  <c r="T81" i="3"/>
  <c r="T89" i="3"/>
  <c r="T73" i="3"/>
  <c r="T57" i="3"/>
  <c r="T41" i="3"/>
  <c r="T25" i="3"/>
  <c r="T33" i="3"/>
  <c r="T49" i="3"/>
  <c r="T86" i="3"/>
  <c r="T78" i="3"/>
  <c r="T70" i="3"/>
  <c r="T62" i="3"/>
  <c r="T54" i="3"/>
  <c r="T46" i="3"/>
  <c r="T38" i="3"/>
  <c r="T30" i="3"/>
  <c r="T22" i="3"/>
  <c r="T14" i="3"/>
  <c r="T17" i="3"/>
  <c r="T20" i="3"/>
  <c r="T84" i="3"/>
  <c r="T52" i="3"/>
  <c r="T68" i="3"/>
  <c r="T36" i="3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5" i="2"/>
  <c r="Q91" i="3" l="1"/>
  <c r="P91" i="3"/>
  <c r="O91" i="3"/>
  <c r="N91" i="3"/>
  <c r="V90" i="3"/>
  <c r="AM90" i="3" s="1"/>
  <c r="U90" i="3"/>
  <c r="W90" i="3" s="1"/>
  <c r="V89" i="3"/>
  <c r="AM89" i="3" s="1"/>
  <c r="U89" i="3"/>
  <c r="W89" i="3" s="1"/>
  <c r="BC89" i="3"/>
  <c r="V88" i="3"/>
  <c r="AM88" i="3" s="1"/>
  <c r="U88" i="3"/>
  <c r="W88" i="3" s="1"/>
  <c r="V87" i="3"/>
  <c r="AM87" i="3" s="1"/>
  <c r="U87" i="3"/>
  <c r="W87" i="3" s="1"/>
  <c r="V86" i="3"/>
  <c r="AM86" i="3" s="1"/>
  <c r="U86" i="3"/>
  <c r="W86" i="3" s="1"/>
  <c r="V85" i="3"/>
  <c r="U85" i="3"/>
  <c r="W85" i="3" s="1"/>
  <c r="V84" i="3"/>
  <c r="AM84" i="3" s="1"/>
  <c r="U84" i="3"/>
  <c r="W84" i="3" s="1"/>
  <c r="V83" i="3"/>
  <c r="AM83" i="3" s="1"/>
  <c r="U83" i="3"/>
  <c r="W83" i="3" s="1"/>
  <c r="V82" i="3"/>
  <c r="U82" i="3"/>
  <c r="V81" i="3"/>
  <c r="AM81" i="3" s="1"/>
  <c r="U81" i="3"/>
  <c r="V80" i="3"/>
  <c r="AM80" i="3" s="1"/>
  <c r="U80" i="3"/>
  <c r="V79" i="3"/>
  <c r="U79" i="3"/>
  <c r="V78" i="3"/>
  <c r="U78" i="3"/>
  <c r="W78" i="3" s="1"/>
  <c r="V77" i="3"/>
  <c r="AM77" i="3" s="1"/>
  <c r="U77" i="3"/>
  <c r="V76" i="3"/>
  <c r="U76" i="3"/>
  <c r="W76" i="3" s="1"/>
  <c r="V75" i="3"/>
  <c r="AM75" i="3" s="1"/>
  <c r="U75" i="3"/>
  <c r="W75" i="3" s="1"/>
  <c r="BC75" i="3"/>
  <c r="V74" i="3"/>
  <c r="AM74" i="3" s="1"/>
  <c r="U74" i="3"/>
  <c r="W74" i="3" s="1"/>
  <c r="V73" i="3"/>
  <c r="AM73" i="3" s="1"/>
  <c r="U73" i="3"/>
  <c r="W73" i="3" s="1"/>
  <c r="V72" i="3"/>
  <c r="U72" i="3"/>
  <c r="W72" i="3" s="1"/>
  <c r="V71" i="3"/>
  <c r="U71" i="3"/>
  <c r="W71" i="3" s="1"/>
  <c r="V70" i="3"/>
  <c r="U70" i="3"/>
  <c r="W70" i="3" s="1"/>
  <c r="V69" i="3"/>
  <c r="U69" i="3"/>
  <c r="W69" i="3" s="1"/>
  <c r="V68" i="3"/>
  <c r="U68" i="3"/>
  <c r="W68" i="3" s="1"/>
  <c r="V67" i="3"/>
  <c r="AM67" i="3" s="1"/>
  <c r="U67" i="3"/>
  <c r="V66" i="3"/>
  <c r="AM66" i="3" s="1"/>
  <c r="U66" i="3"/>
  <c r="W66" i="3" s="1"/>
  <c r="V65" i="3"/>
  <c r="U65" i="3"/>
  <c r="W65" i="3" s="1"/>
  <c r="V64" i="3"/>
  <c r="U64" i="3"/>
  <c r="W64" i="3" s="1"/>
  <c r="V63" i="3"/>
  <c r="U63" i="3"/>
  <c r="V62" i="3"/>
  <c r="AM62" i="3" s="1"/>
  <c r="U62" i="3"/>
  <c r="W62" i="3" s="1"/>
  <c r="V61" i="3"/>
  <c r="U61" i="3"/>
  <c r="V60" i="3"/>
  <c r="AM60" i="3" s="1"/>
  <c r="U60" i="3"/>
  <c r="W60" i="3" s="1"/>
  <c r="BC60" i="3"/>
  <c r="V59" i="3"/>
  <c r="AM59" i="3" s="1"/>
  <c r="U59" i="3"/>
  <c r="W59" i="3" s="1"/>
  <c r="V58" i="3"/>
  <c r="U58" i="3"/>
  <c r="W58" i="3" s="1"/>
  <c r="V57" i="3"/>
  <c r="AM57" i="3" s="1"/>
  <c r="U57" i="3"/>
  <c r="W57" i="3" s="1"/>
  <c r="V56" i="3"/>
  <c r="AM56" i="3" s="1"/>
  <c r="U56" i="3"/>
  <c r="V55" i="3"/>
  <c r="AM55" i="3" s="1"/>
  <c r="U55" i="3"/>
  <c r="W55" i="3" s="1"/>
  <c r="V54" i="3"/>
  <c r="AM54" i="3" s="1"/>
  <c r="U54" i="3"/>
  <c r="V53" i="3"/>
  <c r="AM53" i="3" s="1"/>
  <c r="U53" i="3"/>
  <c r="W53" i="3" s="1"/>
  <c r="V52" i="3"/>
  <c r="U52" i="3"/>
  <c r="BC52" i="3"/>
  <c r="V51" i="3"/>
  <c r="AM51" i="3" s="1"/>
  <c r="U51" i="3"/>
  <c r="W51" i="3" s="1"/>
  <c r="V50" i="3"/>
  <c r="U50" i="3"/>
  <c r="V49" i="3"/>
  <c r="AM49" i="3" s="1"/>
  <c r="U49" i="3"/>
  <c r="W49" i="3" s="1"/>
  <c r="V48" i="3"/>
  <c r="AM48" i="3" s="1"/>
  <c r="U48" i="3"/>
  <c r="V47" i="3"/>
  <c r="U47" i="3"/>
  <c r="V46" i="3"/>
  <c r="U46" i="3"/>
  <c r="W46" i="3" s="1"/>
  <c r="V45" i="3"/>
  <c r="AM45" i="3" s="1"/>
  <c r="U45" i="3"/>
  <c r="V44" i="3"/>
  <c r="U44" i="3"/>
  <c r="W44" i="3" s="1"/>
  <c r="V43" i="3"/>
  <c r="U43" i="3"/>
  <c r="W43" i="3" s="1"/>
  <c r="V42" i="3"/>
  <c r="U42" i="3"/>
  <c r="V41" i="3"/>
  <c r="U41" i="3"/>
  <c r="W41" i="3" s="1"/>
  <c r="V40" i="3"/>
  <c r="AM40" i="3" s="1"/>
  <c r="U40" i="3"/>
  <c r="W40" i="3" s="1"/>
  <c r="V39" i="3"/>
  <c r="AM39" i="3" s="1"/>
  <c r="U39" i="3"/>
  <c r="AC44" i="3" s="1"/>
  <c r="V38" i="3"/>
  <c r="U38" i="3"/>
  <c r="V37" i="3"/>
  <c r="AM37" i="3" s="1"/>
  <c r="U37" i="3"/>
  <c r="W37" i="3" s="1"/>
  <c r="V36" i="3"/>
  <c r="U36" i="3"/>
  <c r="V35" i="3"/>
  <c r="AM35" i="3" s="1"/>
  <c r="U35" i="3"/>
  <c r="W35" i="3" s="1"/>
  <c r="BC35" i="3"/>
  <c r="A35" i="3"/>
  <c r="V34" i="3"/>
  <c r="U34" i="3"/>
  <c r="V33" i="3"/>
  <c r="AM33" i="3" s="1"/>
  <c r="U33" i="3"/>
  <c r="W33" i="3" s="1"/>
  <c r="V32" i="3"/>
  <c r="AM32" i="3" s="1"/>
  <c r="U32" i="3"/>
  <c r="V31" i="3"/>
  <c r="AM31" i="3" s="1"/>
  <c r="U31" i="3"/>
  <c r="BC31" i="3"/>
  <c r="V30" i="3"/>
  <c r="U30" i="3"/>
  <c r="W30" i="3" s="1"/>
  <c r="BC30" i="3"/>
  <c r="V29" i="3"/>
  <c r="AM29" i="3" s="1"/>
  <c r="U29" i="3"/>
  <c r="W29" i="3" s="1"/>
  <c r="V28" i="3"/>
  <c r="AM28" i="3" s="1"/>
  <c r="U28" i="3"/>
  <c r="W28" i="3" s="1"/>
  <c r="V27" i="3"/>
  <c r="AM27" i="3" s="1"/>
  <c r="U27" i="3"/>
  <c r="BC27" i="3"/>
  <c r="V26" i="3"/>
  <c r="U26" i="3"/>
  <c r="W26" i="3" s="1"/>
  <c r="F26" i="3"/>
  <c r="A26" i="3"/>
  <c r="V25" i="3"/>
  <c r="U25" i="3"/>
  <c r="W25" i="3" s="1"/>
  <c r="V24" i="3"/>
  <c r="U24" i="3"/>
  <c r="V23" i="3"/>
  <c r="U23" i="3"/>
  <c r="W23" i="3" s="1"/>
  <c r="V22" i="3"/>
  <c r="U22" i="3"/>
  <c r="V21" i="3"/>
  <c r="AM21" i="3" s="1"/>
  <c r="U21" i="3"/>
  <c r="W21" i="3" s="1"/>
  <c r="V20" i="3"/>
  <c r="AM20" i="3" s="1"/>
  <c r="U20" i="3"/>
  <c r="V19" i="3"/>
  <c r="U19" i="3"/>
  <c r="W19" i="3" s="1"/>
  <c r="V18" i="3"/>
  <c r="U18" i="3"/>
  <c r="W18" i="3" s="1"/>
  <c r="BC18" i="3"/>
  <c r="V17" i="3"/>
  <c r="U17" i="3"/>
  <c r="BC17" i="3"/>
  <c r="V16" i="3"/>
  <c r="U16" i="3"/>
  <c r="W16" i="3" s="1"/>
  <c r="V15" i="3"/>
  <c r="U15" i="3"/>
  <c r="W15" i="3" s="1"/>
  <c r="V14" i="3"/>
  <c r="AM14" i="3" s="1"/>
  <c r="U14" i="3"/>
  <c r="W14" i="3" s="1"/>
  <c r="V13" i="3"/>
  <c r="U13" i="3"/>
  <c r="W13" i="3" s="1"/>
  <c r="V12" i="3"/>
  <c r="U12" i="3"/>
  <c r="W12" i="3" s="1"/>
  <c r="V11" i="3"/>
  <c r="AM11" i="3" s="1"/>
  <c r="U11" i="3"/>
  <c r="W11" i="3" s="1"/>
  <c r="V10" i="3"/>
  <c r="AN10" i="3" s="1"/>
  <c r="U10" i="3"/>
  <c r="AC53" i="3" l="1"/>
  <c r="BC14" i="3"/>
  <c r="BC76" i="3"/>
  <c r="AM10" i="3"/>
  <c r="AS21" i="3"/>
  <c r="AS28" i="3"/>
  <c r="AS84" i="3"/>
  <c r="AS23" i="3"/>
  <c r="AS42" i="3"/>
  <c r="AS47" i="3"/>
  <c r="AS58" i="3"/>
  <c r="AS64" i="3"/>
  <c r="AS70" i="3"/>
  <c r="AM79" i="3"/>
  <c r="AN11" i="3"/>
  <c r="AN12" i="3" s="1"/>
  <c r="AN13" i="3" s="1"/>
  <c r="AS85" i="3"/>
  <c r="BC58" i="3"/>
  <c r="BC80" i="3"/>
  <c r="AS22" i="3"/>
  <c r="AS34" i="3"/>
  <c r="AS50" i="3"/>
  <c r="AS68" i="3"/>
  <c r="AS75" i="3"/>
  <c r="AS18" i="3"/>
  <c r="BC12" i="3"/>
  <c r="AM17" i="3"/>
  <c r="BC21" i="3"/>
  <c r="AS40" i="3"/>
  <c r="AS46" i="3"/>
  <c r="AS48" i="3"/>
  <c r="AS62" i="3"/>
  <c r="AM70" i="3"/>
  <c r="BC36" i="3"/>
  <c r="BC40" i="3"/>
  <c r="AM43" i="3"/>
  <c r="AS65" i="3"/>
  <c r="AS72" i="3"/>
  <c r="AS17" i="3"/>
  <c r="AS25" i="3"/>
  <c r="AC59" i="3"/>
  <c r="BI50" i="3"/>
  <c r="AC71" i="3"/>
  <c r="AC61" i="3"/>
  <c r="BC23" i="3"/>
  <c r="BC25" i="3"/>
  <c r="BC39" i="3"/>
  <c r="W48" i="3"/>
  <c r="AC29" i="3"/>
  <c r="BI62" i="3"/>
  <c r="BC67" i="3"/>
  <c r="BC59" i="3"/>
  <c r="BC87" i="3"/>
  <c r="R91" i="3"/>
  <c r="AC66" i="3"/>
  <c r="U91" i="3"/>
  <c r="AC52" i="3"/>
  <c r="W54" i="3"/>
  <c r="BC90" i="3"/>
  <c r="AC23" i="3"/>
  <c r="AC33" i="3"/>
  <c r="BC73" i="3"/>
  <c r="AC79" i="3"/>
  <c r="BC85" i="3"/>
  <c r="AC21" i="3"/>
  <c r="AC84" i="3"/>
  <c r="AC37" i="3"/>
  <c r="AC67" i="3"/>
  <c r="AC27" i="3"/>
  <c r="BC24" i="3"/>
  <c r="W32" i="3"/>
  <c r="AC43" i="3"/>
  <c r="W63" i="3"/>
  <c r="AC75" i="3"/>
  <c r="AC19" i="3"/>
  <c r="BC45" i="3"/>
  <c r="BC64" i="3"/>
  <c r="BC66" i="3"/>
  <c r="BC77" i="3"/>
  <c r="BC11" i="3"/>
  <c r="BC26" i="3"/>
  <c r="AC48" i="3"/>
  <c r="BC69" i="3"/>
  <c r="AC82" i="3"/>
  <c r="AC25" i="3"/>
  <c r="BC13" i="3"/>
  <c r="BC19" i="3"/>
  <c r="BC28" i="3"/>
  <c r="BC16" i="3"/>
  <c r="AC15" i="3"/>
  <c r="AS16" i="3"/>
  <c r="AS24" i="3"/>
  <c r="AM19" i="3"/>
  <c r="W20" i="3"/>
  <c r="AS30" i="3"/>
  <c r="AM25" i="3"/>
  <c r="AM13" i="3"/>
  <c r="AS15" i="3"/>
  <c r="BC38" i="3"/>
  <c r="S91" i="3"/>
  <c r="AM12" i="3"/>
  <c r="AC22" i="3"/>
  <c r="W17" i="3"/>
  <c r="AM23" i="3"/>
  <c r="AC28" i="3"/>
  <c r="BC48" i="3"/>
  <c r="T10" i="3"/>
  <c r="AM18" i="3"/>
  <c r="AC20" i="3"/>
  <c r="AC31" i="3"/>
  <c r="AS35" i="3"/>
  <c r="AM30" i="3"/>
  <c r="BI35" i="3"/>
  <c r="BC42" i="3"/>
  <c r="AS19" i="3"/>
  <c r="AS20" i="3"/>
  <c r="AM26" i="3"/>
  <c r="AS31" i="3"/>
  <c r="AC36" i="3"/>
  <c r="W31" i="3"/>
  <c r="AC35" i="3"/>
  <c r="BC32" i="3"/>
  <c r="AS32" i="3"/>
  <c r="AC41" i="3"/>
  <c r="W36" i="3"/>
  <c r="AC18" i="3"/>
  <c r="BC22" i="3"/>
  <c r="AS29" i="3"/>
  <c r="AC32" i="3"/>
  <c r="W27" i="3"/>
  <c r="AS33" i="3"/>
  <c r="BC34" i="3"/>
  <c r="W10" i="3"/>
  <c r="AC16" i="3"/>
  <c r="AM15" i="3"/>
  <c r="AM16" i="3"/>
  <c r="AC17" i="3"/>
  <c r="AC26" i="3"/>
  <c r="AS27" i="3"/>
  <c r="AM22" i="3"/>
  <c r="W24" i="3"/>
  <c r="AM24" i="3"/>
  <c r="AS37" i="3"/>
  <c r="AC39" i="3"/>
  <c r="W34" i="3"/>
  <c r="AC38" i="3"/>
  <c r="X10" i="3"/>
  <c r="AC24" i="3"/>
  <c r="AS26" i="3"/>
  <c r="W22" i="3"/>
  <c r="AC30" i="3"/>
  <c r="AS39" i="3"/>
  <c r="AM34" i="3"/>
  <c r="AS38" i="3"/>
  <c r="W38" i="3"/>
  <c r="AC42" i="3"/>
  <c r="W47" i="3"/>
  <c r="V91" i="3"/>
  <c r="BC29" i="3"/>
  <c r="AS36" i="3"/>
  <c r="AC40" i="3"/>
  <c r="AC51" i="3"/>
  <c r="BC47" i="3"/>
  <c r="AS56" i="3"/>
  <c r="BC62" i="3"/>
  <c r="AC45" i="3"/>
  <c r="AS45" i="3"/>
  <c r="AM46" i="3"/>
  <c r="AS51" i="3"/>
  <c r="BC50" i="3"/>
  <c r="AC34" i="3"/>
  <c r="AM41" i="3"/>
  <c r="AC49" i="3"/>
  <c r="BC44" i="3"/>
  <c r="AC54" i="3"/>
  <c r="AC55" i="3"/>
  <c r="W39" i="3"/>
  <c r="AS49" i="3"/>
  <c r="AM44" i="3"/>
  <c r="AS53" i="3"/>
  <c r="AS54" i="3"/>
  <c r="AS55" i="3"/>
  <c r="AM50" i="3"/>
  <c r="BC54" i="3"/>
  <c r="AC47" i="3"/>
  <c r="W42" i="3"/>
  <c r="AM42" i="3"/>
  <c r="AS44" i="3"/>
  <c r="AC50" i="3"/>
  <c r="W45" i="3"/>
  <c r="AC46" i="3"/>
  <c r="BC51" i="3"/>
  <c r="AC56" i="3"/>
  <c r="W52" i="3"/>
  <c r="AC57" i="3"/>
  <c r="AS41" i="3"/>
  <c r="AM36" i="3"/>
  <c r="AM38" i="3"/>
  <c r="AS43" i="3"/>
  <c r="BC41" i="3"/>
  <c r="BC46" i="3"/>
  <c r="AS52" i="3"/>
  <c r="AS57" i="3"/>
  <c r="AM52" i="3"/>
  <c r="BC65" i="3"/>
  <c r="W50" i="3"/>
  <c r="AS61" i="3"/>
  <c r="AC63" i="3"/>
  <c r="AM65" i="3"/>
  <c r="AC68" i="3"/>
  <c r="AS79" i="3"/>
  <c r="AC78" i="3"/>
  <c r="AC76" i="3"/>
  <c r="AC80" i="3"/>
  <c r="W77" i="3"/>
  <c r="BC78" i="3"/>
  <c r="AM47" i="3"/>
  <c r="BC49" i="3"/>
  <c r="BC63" i="3"/>
  <c r="AC64" i="3"/>
  <c r="AC65" i="3"/>
  <c r="BC70" i="3"/>
  <c r="AS60" i="3"/>
  <c r="AS59" i="3"/>
  <c r="BC84" i="3"/>
  <c r="AC72" i="3"/>
  <c r="W67" i="3"/>
  <c r="AS67" i="3"/>
  <c r="AM78" i="3"/>
  <c r="AS83" i="3"/>
  <c r="AS82" i="3"/>
  <c r="AC81" i="3"/>
  <c r="BC82" i="3"/>
  <c r="AC62" i="3"/>
  <c r="AM71" i="3"/>
  <c r="AS76" i="3"/>
  <c r="AS63" i="3"/>
  <c r="BC61" i="3"/>
  <c r="AM63" i="3"/>
  <c r="AS73" i="3"/>
  <c r="W82" i="3"/>
  <c r="AC83" i="3"/>
  <c r="W56" i="3"/>
  <c r="AM58" i="3"/>
  <c r="AC60" i="3"/>
  <c r="AS66" i="3"/>
  <c r="AM61" i="3"/>
  <c r="AC69" i="3"/>
  <c r="AC70" i="3"/>
  <c r="AS78" i="3"/>
  <c r="AC58" i="3"/>
  <c r="BC55" i="3"/>
  <c r="W61" i="3"/>
  <c r="AS69" i="3"/>
  <c r="AM64" i="3"/>
  <c r="BC81" i="3"/>
  <c r="AM68" i="3"/>
  <c r="AC74" i="3"/>
  <c r="AC77" i="3"/>
  <c r="BC74" i="3"/>
  <c r="AC86" i="3"/>
  <c r="W81" i="3"/>
  <c r="BC83" i="3"/>
  <c r="BC88" i="3"/>
  <c r="AS74" i="3"/>
  <c r="AM69" i="3"/>
  <c r="AM72" i="3"/>
  <c r="AS77" i="3"/>
  <c r="AS80" i="3"/>
  <c r="AS81" i="3"/>
  <c r="AM76" i="3"/>
  <c r="AS86" i="3"/>
  <c r="AM82" i="3"/>
  <c r="AM85" i="3"/>
  <c r="BC86" i="3"/>
  <c r="BC71" i="3"/>
  <c r="AC85" i="3"/>
  <c r="W80" i="3"/>
  <c r="AS71" i="3"/>
  <c r="AC73" i="3"/>
  <c r="W79" i="3"/>
  <c r="Z7" i="1"/>
  <c r="Z10" i="1" s="1"/>
  <c r="AD79" i="3" l="1"/>
  <c r="AO11" i="3"/>
  <c r="BI61" i="3"/>
  <c r="BI83" i="3"/>
  <c r="BI56" i="3"/>
  <c r="BI78" i="3"/>
  <c r="AT18" i="3"/>
  <c r="BI57" i="3"/>
  <c r="BI20" i="3"/>
  <c r="AT85" i="3"/>
  <c r="BC57" i="3"/>
  <c r="BI28" i="3"/>
  <c r="BI60" i="3"/>
  <c r="BC56" i="3"/>
  <c r="BI25" i="3"/>
  <c r="BI55" i="3"/>
  <c r="AT77" i="3"/>
  <c r="BC20" i="3"/>
  <c r="BI26" i="3"/>
  <c r="BI54" i="3"/>
  <c r="BI21" i="3"/>
  <c r="BI43" i="3"/>
  <c r="BI74" i="3"/>
  <c r="AT50" i="3"/>
  <c r="BI59" i="3"/>
  <c r="AT25" i="3"/>
  <c r="AT80" i="3"/>
  <c r="BI51" i="3"/>
  <c r="BI65" i="3"/>
  <c r="BI58" i="3"/>
  <c r="BI63" i="3"/>
  <c r="BC53" i="3"/>
  <c r="BI17" i="3"/>
  <c r="BI52" i="3"/>
  <c r="BI81" i="3"/>
  <c r="BI85" i="3"/>
  <c r="BI19" i="3"/>
  <c r="BI53" i="3"/>
  <c r="BI23" i="3"/>
  <c r="BC15" i="3"/>
  <c r="BI18" i="3"/>
  <c r="BI70" i="3"/>
  <c r="BI49" i="3"/>
  <c r="BI16" i="3"/>
  <c r="B29" i="3"/>
  <c r="AD77" i="3"/>
  <c r="BI75" i="3"/>
  <c r="AD37" i="3"/>
  <c r="BI24" i="3"/>
  <c r="AD85" i="3"/>
  <c r="BI27" i="3"/>
  <c r="AD21" i="3"/>
  <c r="BI76" i="3"/>
  <c r="BI34" i="3"/>
  <c r="BI86" i="3"/>
  <c r="AD58" i="3"/>
  <c r="BI82" i="3"/>
  <c r="BI40" i="3"/>
  <c r="BI22" i="3"/>
  <c r="AO13" i="3"/>
  <c r="AN14" i="3"/>
  <c r="AD81" i="3"/>
  <c r="AD80" i="3"/>
  <c r="AT41" i="3"/>
  <c r="AT66" i="3"/>
  <c r="AT82" i="3"/>
  <c r="AD76" i="3"/>
  <c r="BC79" i="3"/>
  <c r="BI84" i="3"/>
  <c r="BI80" i="3"/>
  <c r="BI79" i="3"/>
  <c r="AD86" i="3"/>
  <c r="AT69" i="3"/>
  <c r="AD70" i="3"/>
  <c r="AD60" i="3"/>
  <c r="AT73" i="3"/>
  <c r="AT63" i="3"/>
  <c r="AT75" i="3"/>
  <c r="AT83" i="3"/>
  <c r="AD78" i="3"/>
  <c r="AD57" i="3"/>
  <c r="AD47" i="3"/>
  <c r="AT64" i="3"/>
  <c r="AT54" i="3"/>
  <c r="AD49" i="3"/>
  <c r="AT70" i="3"/>
  <c r="AT56" i="3"/>
  <c r="AD67" i="3"/>
  <c r="AT30" i="3"/>
  <c r="AT22" i="3"/>
  <c r="AD74" i="3"/>
  <c r="AD50" i="3"/>
  <c r="AT53" i="3"/>
  <c r="AT62" i="3"/>
  <c r="AD39" i="3"/>
  <c r="BI39" i="3"/>
  <c r="AT29" i="3"/>
  <c r="AD41" i="3"/>
  <c r="AT31" i="3"/>
  <c r="BI38" i="3"/>
  <c r="BC33" i="3"/>
  <c r="AT48" i="3"/>
  <c r="BI31" i="3"/>
  <c r="AD27" i="3"/>
  <c r="AT28" i="3"/>
  <c r="AT76" i="3"/>
  <c r="AT68" i="3"/>
  <c r="BI73" i="3"/>
  <c r="BC68" i="3"/>
  <c r="AT57" i="3"/>
  <c r="AT72" i="3"/>
  <c r="AT71" i="3"/>
  <c r="AT81" i="3"/>
  <c r="AD62" i="3"/>
  <c r="AT67" i="3"/>
  <c r="AT59" i="3"/>
  <c r="BI72" i="3"/>
  <c r="AT79" i="3"/>
  <c r="AT52" i="3"/>
  <c r="AT43" i="3"/>
  <c r="AD56" i="3"/>
  <c r="AT44" i="3"/>
  <c r="AD34" i="3"/>
  <c r="AD51" i="3"/>
  <c r="AT26" i="3"/>
  <c r="AT32" i="3"/>
  <c r="BI36" i="3"/>
  <c r="AD20" i="3"/>
  <c r="AD73" i="3"/>
  <c r="AD69" i="3"/>
  <c r="AD84" i="3"/>
  <c r="BI66" i="3"/>
  <c r="AT60" i="3"/>
  <c r="AD65" i="3"/>
  <c r="AD68" i="3"/>
  <c r="BI46" i="3"/>
  <c r="AD61" i="3"/>
  <c r="AD71" i="3"/>
  <c r="AT51" i="3"/>
  <c r="BI67" i="3"/>
  <c r="AD40" i="3"/>
  <c r="AD42" i="3"/>
  <c r="AT38" i="3"/>
  <c r="AD24" i="3"/>
  <c r="AD16" i="3"/>
  <c r="AT33" i="3"/>
  <c r="AD18" i="3"/>
  <c r="BI37" i="3"/>
  <c r="AD29" i="3"/>
  <c r="BI44" i="3"/>
  <c r="AD19" i="3"/>
  <c r="AD75" i="3"/>
  <c r="AD72" i="3"/>
  <c r="AD64" i="3"/>
  <c r="AD59" i="3"/>
  <c r="AD82" i="3"/>
  <c r="BI71" i="3"/>
  <c r="AT65" i="3"/>
  <c r="AT36" i="3"/>
  <c r="X11" i="3"/>
  <c r="Y10" i="3"/>
  <c r="AT37" i="3"/>
  <c r="AT27" i="3"/>
  <c r="AO12" i="3"/>
  <c r="BI32" i="3"/>
  <c r="AT24" i="3"/>
  <c r="AD83" i="3"/>
  <c r="AD66" i="3"/>
  <c r="BI48" i="3"/>
  <c r="BC43" i="3"/>
  <c r="AT49" i="3"/>
  <c r="AD55" i="3"/>
  <c r="AT45" i="3"/>
  <c r="AT47" i="3"/>
  <c r="AD26" i="3"/>
  <c r="AD48" i="3"/>
  <c r="AD35" i="3"/>
  <c r="AT20" i="3"/>
  <c r="AT35" i="3"/>
  <c r="T91" i="3"/>
  <c r="BD10" i="3"/>
  <c r="BC10" i="3"/>
  <c r="BI15" i="3"/>
  <c r="BI45" i="3"/>
  <c r="AT16" i="3"/>
  <c r="AD33" i="3"/>
  <c r="AT78" i="3"/>
  <c r="AT58" i="3"/>
  <c r="AD52" i="3"/>
  <c r="AT55" i="3"/>
  <c r="AD54" i="3"/>
  <c r="AD53" i="3"/>
  <c r="AD45" i="3"/>
  <c r="BI64" i="3"/>
  <c r="AT39" i="3"/>
  <c r="AD44" i="3"/>
  <c r="AT42" i="3"/>
  <c r="AT19" i="3"/>
  <c r="BI47" i="3"/>
  <c r="BI29" i="3"/>
  <c r="AD43" i="3"/>
  <c r="AT34" i="3"/>
  <c r="AD10" i="3"/>
  <c r="AD11" i="3"/>
  <c r="AD15" i="3"/>
  <c r="AD12" i="3"/>
  <c r="AD14" i="3"/>
  <c r="AD13" i="3"/>
  <c r="AD23" i="3"/>
  <c r="BI33" i="3"/>
  <c r="AT86" i="3"/>
  <c r="AD63" i="3"/>
  <c r="BI69" i="3"/>
  <c r="AT74" i="3"/>
  <c r="BI77" i="3"/>
  <c r="BC72" i="3"/>
  <c r="AT84" i="3"/>
  <c r="BI68" i="3"/>
  <c r="AT61" i="3"/>
  <c r="AD46" i="3"/>
  <c r="AT46" i="3"/>
  <c r="G29" i="3"/>
  <c r="BC37" i="3"/>
  <c r="BI42" i="3"/>
  <c r="AD30" i="3"/>
  <c r="AD38" i="3"/>
  <c r="AD17" i="3"/>
  <c r="AT40" i="3"/>
  <c r="AD32" i="3"/>
  <c r="AD36" i="3"/>
  <c r="BI41" i="3"/>
  <c r="AD31" i="3"/>
  <c r="AD28" i="3"/>
  <c r="AD22" i="3"/>
  <c r="AT15" i="3"/>
  <c r="AT14" i="3"/>
  <c r="AT11" i="3"/>
  <c r="AT12" i="3"/>
  <c r="AT13" i="3"/>
  <c r="AT10" i="3"/>
  <c r="AD25" i="3"/>
  <c r="AO10" i="3"/>
  <c r="AT17" i="3"/>
  <c r="AT21" i="3"/>
  <c r="BI30" i="3"/>
  <c r="AT23" i="3"/>
  <c r="V73" i="1"/>
  <c r="V74" i="1"/>
  <c r="V75" i="1"/>
  <c r="V76" i="1"/>
  <c r="V77" i="1"/>
  <c r="V78" i="1"/>
  <c r="V79" i="1"/>
  <c r="V80" i="1"/>
  <c r="V81" i="1"/>
  <c r="V82" i="1"/>
  <c r="AM82" i="1" s="1"/>
  <c r="V83" i="1"/>
  <c r="AM83" i="1" s="1"/>
  <c r="V84" i="1"/>
  <c r="AM84" i="1" s="1"/>
  <c r="V85" i="1"/>
  <c r="AM85" i="1" s="1"/>
  <c r="V86" i="1"/>
  <c r="AM86" i="1" s="1"/>
  <c r="V87" i="1"/>
  <c r="AM87" i="1" s="1"/>
  <c r="V88" i="1"/>
  <c r="AM88" i="1" s="1"/>
  <c r="V89" i="1"/>
  <c r="AM89" i="1" s="1"/>
  <c r="V90" i="1"/>
  <c r="AM90" i="1" s="1"/>
  <c r="U73" i="1"/>
  <c r="U74" i="1"/>
  <c r="U75" i="1"/>
  <c r="U76" i="1"/>
  <c r="U77" i="1"/>
  <c r="U78" i="1"/>
  <c r="W78" i="1" s="1"/>
  <c r="U79" i="1"/>
  <c r="U80" i="1"/>
  <c r="U81" i="1"/>
  <c r="U82" i="1"/>
  <c r="W82" i="1" s="1"/>
  <c r="U83" i="1"/>
  <c r="W83" i="1" s="1"/>
  <c r="U84" i="1"/>
  <c r="W84" i="1" s="1"/>
  <c r="U85" i="1"/>
  <c r="W85" i="1" s="1"/>
  <c r="U86" i="1"/>
  <c r="W86" i="1" s="1"/>
  <c r="U87" i="1"/>
  <c r="W87" i="1" s="1"/>
  <c r="U88" i="1"/>
  <c r="W88" i="1" s="1"/>
  <c r="U89" i="1"/>
  <c r="W89" i="1" s="1"/>
  <c r="U90" i="1"/>
  <c r="W90" i="1" s="1"/>
  <c r="BJ42" i="3" l="1"/>
  <c r="BJ58" i="3"/>
  <c r="BJ53" i="3"/>
  <c r="BJ76" i="3"/>
  <c r="BJ26" i="3"/>
  <c r="BJ23" i="3"/>
  <c r="BJ69" i="3"/>
  <c r="BJ51" i="3"/>
  <c r="BJ41" i="3"/>
  <c r="BJ57" i="3"/>
  <c r="AF10" i="3"/>
  <c r="D30" i="3" s="1"/>
  <c r="AE10" i="3"/>
  <c r="B30" i="3" s="1"/>
  <c r="BJ50" i="3"/>
  <c r="BJ19" i="3"/>
  <c r="X12" i="3"/>
  <c r="Y11" i="3"/>
  <c r="BJ63" i="3"/>
  <c r="BJ81" i="3"/>
  <c r="BJ84" i="3"/>
  <c r="BJ30" i="3"/>
  <c r="BJ45" i="3"/>
  <c r="BJ78" i="3"/>
  <c r="BJ36" i="3"/>
  <c r="BJ86" i="3"/>
  <c r="BJ22" i="3"/>
  <c r="BJ77" i="3"/>
  <c r="BJ33" i="3"/>
  <c r="BJ14" i="3"/>
  <c r="BJ13" i="3"/>
  <c r="BJ15" i="3"/>
  <c r="BJ11" i="3"/>
  <c r="BJ10" i="3"/>
  <c r="BJ12" i="3"/>
  <c r="BJ60" i="3"/>
  <c r="BJ61" i="3"/>
  <c r="BJ52" i="3"/>
  <c r="BJ55" i="3"/>
  <c r="BJ48" i="3"/>
  <c r="BJ32" i="3"/>
  <c r="BJ62" i="3"/>
  <c r="BJ73" i="3"/>
  <c r="BJ31" i="3"/>
  <c r="BJ39" i="3"/>
  <c r="BJ35" i="3"/>
  <c r="BJ34" i="3"/>
  <c r="BJ56" i="3"/>
  <c r="BJ71" i="3"/>
  <c r="BJ28" i="3"/>
  <c r="BJ46" i="3"/>
  <c r="AO14" i="3"/>
  <c r="AN15" i="3"/>
  <c r="AV10" i="3"/>
  <c r="I30" i="3" s="1"/>
  <c r="AU10" i="3"/>
  <c r="G30" i="3" s="1"/>
  <c r="BJ17" i="3"/>
  <c r="BJ83" i="3"/>
  <c r="BE10" i="3"/>
  <c r="BD11" i="3"/>
  <c r="BJ27" i="3"/>
  <c r="BJ44" i="3"/>
  <c r="BJ65" i="3"/>
  <c r="BJ49" i="3"/>
  <c r="BJ72" i="3"/>
  <c r="BJ85" i="3"/>
  <c r="BJ82" i="3"/>
  <c r="BJ29" i="3"/>
  <c r="BJ64" i="3"/>
  <c r="B38" i="3"/>
  <c r="G36" i="3"/>
  <c r="BJ18" i="3"/>
  <c r="BJ59" i="3"/>
  <c r="BJ38" i="3"/>
  <c r="BJ54" i="3"/>
  <c r="BJ43" i="3"/>
  <c r="BJ47" i="3"/>
  <c r="BJ25" i="3"/>
  <c r="BJ24" i="3"/>
  <c r="BJ70" i="3"/>
  <c r="BJ37" i="3"/>
  <c r="BJ67" i="3"/>
  <c r="BJ20" i="3"/>
  <c r="BJ79" i="3"/>
  <c r="BJ74" i="3"/>
  <c r="BJ68" i="3"/>
  <c r="BJ21" i="3"/>
  <c r="BJ66" i="3"/>
  <c r="G37" i="3"/>
  <c r="BJ16" i="3"/>
  <c r="BJ75" i="3"/>
  <c r="BJ80" i="3"/>
  <c r="BJ40" i="3"/>
  <c r="AM80" i="1"/>
  <c r="AS85" i="1"/>
  <c r="AM76" i="1"/>
  <c r="AS81" i="1"/>
  <c r="AM79" i="1"/>
  <c r="AS84" i="1"/>
  <c r="AM75" i="1"/>
  <c r="AS80" i="1"/>
  <c r="AM78" i="1"/>
  <c r="AS83" i="1"/>
  <c r="AM74" i="1"/>
  <c r="AS79" i="1"/>
  <c r="AS86" i="1"/>
  <c r="AM81" i="1"/>
  <c r="AS82" i="1"/>
  <c r="AM77" i="1"/>
  <c r="AS78" i="1"/>
  <c r="AM73" i="1"/>
  <c r="AC79" i="1"/>
  <c r="AC85" i="1"/>
  <c r="AC81" i="1"/>
  <c r="W80" i="1"/>
  <c r="W76" i="1"/>
  <c r="AC84" i="1"/>
  <c r="AC80" i="1"/>
  <c r="W79" i="1"/>
  <c r="W75" i="1"/>
  <c r="AC83" i="1"/>
  <c r="W74" i="1"/>
  <c r="AC86" i="1"/>
  <c r="AC82" i="1"/>
  <c r="AC78" i="1"/>
  <c r="W81" i="1"/>
  <c r="W77" i="1"/>
  <c r="W73" i="1"/>
  <c r="O91" i="1"/>
  <c r="P91" i="1"/>
  <c r="Q91" i="1"/>
  <c r="N91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S71" i="1"/>
  <c r="S72" i="1"/>
  <c r="S73" i="1"/>
  <c r="S74" i="1"/>
  <c r="S75" i="1"/>
  <c r="R71" i="1"/>
  <c r="R72" i="1"/>
  <c r="R73" i="1"/>
  <c r="R74" i="1"/>
  <c r="R75" i="1"/>
  <c r="BE11" i="3" l="1"/>
  <c r="BD12" i="3"/>
  <c r="X13" i="3"/>
  <c r="Y12" i="3"/>
  <c r="BL10" i="3"/>
  <c r="D39" i="3" s="1"/>
  <c r="BK10" i="3"/>
  <c r="B39" i="3" s="1"/>
  <c r="AW82" i="3"/>
  <c r="AW81" i="3"/>
  <c r="AW73" i="3"/>
  <c r="AW83" i="3"/>
  <c r="AW77" i="3"/>
  <c r="AW76" i="3"/>
  <c r="AW67" i="3"/>
  <c r="AW66" i="3"/>
  <c r="AW78" i="3"/>
  <c r="AW69" i="3"/>
  <c r="AW68" i="3"/>
  <c r="AW80" i="3"/>
  <c r="AW85" i="3"/>
  <c r="AW72" i="3"/>
  <c r="AW86" i="3"/>
  <c r="AW84" i="3"/>
  <c r="AW57" i="3"/>
  <c r="AW62" i="3"/>
  <c r="AW75" i="3"/>
  <c r="AW50" i="3"/>
  <c r="AW74" i="3"/>
  <c r="AW60" i="3"/>
  <c r="AW55" i="3"/>
  <c r="AW47" i="3"/>
  <c r="AW70" i="3"/>
  <c r="AW59" i="3"/>
  <c r="AW64" i="3"/>
  <c r="AW79" i="3"/>
  <c r="AW65" i="3"/>
  <c r="AW61" i="3"/>
  <c r="AW54" i="3"/>
  <c r="AW51" i="3"/>
  <c r="AW71" i="3"/>
  <c r="AW58" i="3"/>
  <c r="AW56" i="3"/>
  <c r="AW48" i="3"/>
  <c r="AW33" i="3"/>
  <c r="AW27" i="3"/>
  <c r="AW63" i="3"/>
  <c r="AW53" i="3"/>
  <c r="AW45" i="3"/>
  <c r="AW35" i="3"/>
  <c r="AW39" i="3"/>
  <c r="AW37" i="3"/>
  <c r="AW41" i="3"/>
  <c r="AW43" i="3"/>
  <c r="AW52" i="3"/>
  <c r="AW46" i="3"/>
  <c r="AW40" i="3"/>
  <c r="AW38" i="3"/>
  <c r="AW36" i="3"/>
  <c r="AW31" i="3"/>
  <c r="AW26" i="3"/>
  <c r="AW49" i="3"/>
  <c r="AW42" i="3"/>
  <c r="AW20" i="3"/>
  <c r="AW44" i="3"/>
  <c r="AW32" i="3"/>
  <c r="AW29" i="3"/>
  <c r="AW28" i="3"/>
  <c r="AW18" i="3"/>
  <c r="AW23" i="3"/>
  <c r="AW19" i="3"/>
  <c r="AW21" i="3"/>
  <c r="AW25" i="3"/>
  <c r="AW34" i="3"/>
  <c r="AW30" i="3"/>
  <c r="AW22" i="3"/>
  <c r="AW16" i="3"/>
  <c r="AW15" i="3"/>
  <c r="AW24" i="3"/>
  <c r="AW17" i="3"/>
  <c r="AX86" i="3"/>
  <c r="AX78" i="3"/>
  <c r="AX70" i="3"/>
  <c r="AX85" i="3"/>
  <c r="AX79" i="3"/>
  <c r="AX84" i="3"/>
  <c r="AX69" i="3"/>
  <c r="AX68" i="3"/>
  <c r="AX83" i="3"/>
  <c r="AX77" i="3"/>
  <c r="AX67" i="3"/>
  <c r="AX82" i="3"/>
  <c r="AX81" i="3"/>
  <c r="AX62" i="3"/>
  <c r="AX54" i="3"/>
  <c r="AX80" i="3"/>
  <c r="AX59" i="3"/>
  <c r="AX76" i="3"/>
  <c r="AX74" i="3"/>
  <c r="AX72" i="3"/>
  <c r="AX60" i="3"/>
  <c r="AX55" i="3"/>
  <c r="AX73" i="3"/>
  <c r="AX52" i="3"/>
  <c r="AX57" i="3"/>
  <c r="AX64" i="3"/>
  <c r="AX65" i="3"/>
  <c r="AX61" i="3"/>
  <c r="AX51" i="3"/>
  <c r="AX71" i="3"/>
  <c r="AX58" i="3"/>
  <c r="AX56" i="3"/>
  <c r="AX48" i="3"/>
  <c r="AX63" i="3"/>
  <c r="AX53" i="3"/>
  <c r="AX45" i="3"/>
  <c r="AX35" i="3"/>
  <c r="AX75" i="3"/>
  <c r="AX66" i="3"/>
  <c r="AX50" i="3"/>
  <c r="AX42" i="3"/>
  <c r="AX40" i="3"/>
  <c r="AX31" i="3"/>
  <c r="AX41" i="3"/>
  <c r="AX30" i="3"/>
  <c r="AX43" i="3"/>
  <c r="AX46" i="3"/>
  <c r="AX38" i="3"/>
  <c r="AX36" i="3"/>
  <c r="AX49" i="3"/>
  <c r="AX34" i="3"/>
  <c r="AX23" i="3"/>
  <c r="AX44" i="3"/>
  <c r="AX32" i="3"/>
  <c r="AX29" i="3"/>
  <c r="AX25" i="3"/>
  <c r="AX17" i="3"/>
  <c r="AX47" i="3"/>
  <c r="AX39" i="3"/>
  <c r="AX37" i="3"/>
  <c r="AX19" i="3"/>
  <c r="AX33" i="3"/>
  <c r="AX27" i="3"/>
  <c r="AX21" i="3"/>
  <c r="AX20" i="3"/>
  <c r="AX26" i="3"/>
  <c r="AX22" i="3"/>
  <c r="AX16" i="3"/>
  <c r="AX15" i="3"/>
  <c r="AX24" i="3"/>
  <c r="AX28" i="3"/>
  <c r="AX18" i="3"/>
  <c r="AG79" i="3"/>
  <c r="AG71" i="3"/>
  <c r="AG85" i="3"/>
  <c r="AG83" i="3"/>
  <c r="AG78" i="3"/>
  <c r="AG84" i="3"/>
  <c r="AG82" i="3"/>
  <c r="AG76" i="3"/>
  <c r="AG75" i="3"/>
  <c r="AG77" i="3"/>
  <c r="AG68" i="3"/>
  <c r="AG67" i="3"/>
  <c r="AG70" i="3"/>
  <c r="AG86" i="3"/>
  <c r="AG81" i="3"/>
  <c r="AG63" i="3"/>
  <c r="AG55" i="3"/>
  <c r="AG60" i="3"/>
  <c r="AG62" i="3"/>
  <c r="AG57" i="3"/>
  <c r="AG53" i="3"/>
  <c r="AG59" i="3"/>
  <c r="AG74" i="3"/>
  <c r="AG72" i="3"/>
  <c r="AG66" i="3"/>
  <c r="AG65" i="3"/>
  <c r="AG64" i="3"/>
  <c r="AG52" i="3"/>
  <c r="AG73" i="3"/>
  <c r="AG61" i="3"/>
  <c r="AG49" i="3"/>
  <c r="AG80" i="3"/>
  <c r="AG69" i="3"/>
  <c r="AG58" i="3"/>
  <c r="AG56" i="3"/>
  <c r="AG54" i="3"/>
  <c r="AG46" i="3"/>
  <c r="AG41" i="3"/>
  <c r="AG39" i="3"/>
  <c r="AG29" i="3"/>
  <c r="AG51" i="3"/>
  <c r="AG43" i="3"/>
  <c r="AG37" i="3"/>
  <c r="AG30" i="3"/>
  <c r="AG35" i="3"/>
  <c r="AG33" i="3"/>
  <c r="AG50" i="3"/>
  <c r="AG48" i="3"/>
  <c r="AG45" i="3"/>
  <c r="AG40" i="3"/>
  <c r="AG38" i="3"/>
  <c r="AG36" i="3"/>
  <c r="AG31" i="3"/>
  <c r="AG24" i="3"/>
  <c r="AG47" i="3"/>
  <c r="AG42" i="3"/>
  <c r="AG18" i="3"/>
  <c r="AG44" i="3"/>
  <c r="AG32" i="3"/>
  <c r="AG23" i="3"/>
  <c r="AG26" i="3"/>
  <c r="AG20" i="3"/>
  <c r="AG19" i="3"/>
  <c r="AG25" i="3"/>
  <c r="AG21" i="3"/>
  <c r="AG28" i="3"/>
  <c r="AG22" i="3"/>
  <c r="AG15" i="3"/>
  <c r="AG16" i="3"/>
  <c r="AG34" i="3"/>
  <c r="AG27" i="3"/>
  <c r="AG17" i="3"/>
  <c r="AO15" i="3"/>
  <c r="AN16" i="3"/>
  <c r="AH85" i="3"/>
  <c r="AH84" i="3"/>
  <c r="AH76" i="3"/>
  <c r="AH68" i="3"/>
  <c r="AH86" i="3"/>
  <c r="AH77" i="3"/>
  <c r="AH67" i="3"/>
  <c r="AH83" i="3"/>
  <c r="AH78" i="3"/>
  <c r="AH69" i="3"/>
  <c r="AH66" i="3"/>
  <c r="AH75" i="3"/>
  <c r="AH80" i="3"/>
  <c r="AH60" i="3"/>
  <c r="AH70" i="3"/>
  <c r="AH57" i="3"/>
  <c r="AH71" i="3"/>
  <c r="AH62" i="3"/>
  <c r="AH55" i="3"/>
  <c r="AH53" i="3"/>
  <c r="AH79" i="3"/>
  <c r="AH50" i="3"/>
  <c r="AH59" i="3"/>
  <c r="AH81" i="3"/>
  <c r="AH74" i="3"/>
  <c r="AH72" i="3"/>
  <c r="AH65" i="3"/>
  <c r="AH64" i="3"/>
  <c r="AH73" i="3"/>
  <c r="AH61" i="3"/>
  <c r="AH49" i="3"/>
  <c r="AH58" i="3"/>
  <c r="AH56" i="3"/>
  <c r="AH54" i="3"/>
  <c r="AH46" i="3"/>
  <c r="AH63" i="3"/>
  <c r="AH51" i="3"/>
  <c r="AH43" i="3"/>
  <c r="AH37" i="3"/>
  <c r="AH30" i="3"/>
  <c r="AH82" i="3"/>
  <c r="AH48" i="3"/>
  <c r="AH33" i="3"/>
  <c r="AH41" i="3"/>
  <c r="AH45" i="3"/>
  <c r="AH40" i="3"/>
  <c r="AH38" i="3"/>
  <c r="AH36" i="3"/>
  <c r="AH47" i="3"/>
  <c r="AH42" i="3"/>
  <c r="AH34" i="3"/>
  <c r="AH26" i="3"/>
  <c r="AH44" i="3"/>
  <c r="AH32" i="3"/>
  <c r="AH29" i="3"/>
  <c r="AH23" i="3"/>
  <c r="AH15" i="3"/>
  <c r="AH52" i="3"/>
  <c r="AH39" i="3"/>
  <c r="AH35" i="3"/>
  <c r="AH31" i="3"/>
  <c r="AH18" i="3"/>
  <c r="AH20" i="3"/>
  <c r="AH19" i="3"/>
  <c r="AH25" i="3"/>
  <c r="AH21" i="3"/>
  <c r="AH28" i="3"/>
  <c r="AH22" i="3"/>
  <c r="AH24" i="3"/>
  <c r="AH16" i="3"/>
  <c r="AH27" i="3"/>
  <c r="AH17" i="3"/>
  <c r="T80" i="1"/>
  <c r="T83" i="1"/>
  <c r="BC83" i="1" s="1"/>
  <c r="T81" i="1"/>
  <c r="T88" i="1"/>
  <c r="BC88" i="1" s="1"/>
  <c r="T86" i="1"/>
  <c r="BC86" i="1" s="1"/>
  <c r="T84" i="1"/>
  <c r="BC84" i="1" s="1"/>
  <c r="T79" i="1"/>
  <c r="T89" i="1"/>
  <c r="BC89" i="1" s="1"/>
  <c r="T87" i="1"/>
  <c r="BC87" i="1" s="1"/>
  <c r="T78" i="1"/>
  <c r="T76" i="1"/>
  <c r="T82" i="1"/>
  <c r="BC82" i="1" s="1"/>
  <c r="T77" i="1"/>
  <c r="T90" i="1"/>
  <c r="BC90" i="1" s="1"/>
  <c r="T85" i="1"/>
  <c r="BC85" i="1" s="1"/>
  <c r="T74" i="1"/>
  <c r="T73" i="1"/>
  <c r="T75" i="1"/>
  <c r="T72" i="1"/>
  <c r="T71" i="1"/>
  <c r="AO16" i="3" l="1"/>
  <c r="AN17" i="3"/>
  <c r="AK40" i="3"/>
  <c r="AI40" i="3"/>
  <c r="AJ40" i="3" s="1"/>
  <c r="AI43" i="3"/>
  <c r="AJ43" i="3" s="1"/>
  <c r="AK43" i="3"/>
  <c r="AK58" i="3"/>
  <c r="AI58" i="3"/>
  <c r="AJ58" i="3" s="1"/>
  <c r="AK65" i="3"/>
  <c r="AI65" i="3"/>
  <c r="AJ65" i="3" s="1"/>
  <c r="AK60" i="3"/>
  <c r="AI60" i="3"/>
  <c r="AJ60" i="3" s="1"/>
  <c r="AI77" i="3"/>
  <c r="AJ77" i="3" s="1"/>
  <c r="AK77" i="3"/>
  <c r="AK71" i="3"/>
  <c r="AI71" i="3"/>
  <c r="AJ71" i="3" s="1"/>
  <c r="BA34" i="3"/>
  <c r="AY34" i="3"/>
  <c r="AZ34" i="3" s="1"/>
  <c r="BA32" i="3"/>
  <c r="AY32" i="3"/>
  <c r="AZ32" i="3" s="1"/>
  <c r="AY38" i="3"/>
  <c r="AZ38" i="3" s="1"/>
  <c r="BA38" i="3"/>
  <c r="AY35" i="3"/>
  <c r="AZ35" i="3" s="1"/>
  <c r="BA35" i="3"/>
  <c r="BA58" i="3"/>
  <c r="AY58" i="3"/>
  <c r="AZ58" i="3" s="1"/>
  <c r="AY59" i="3"/>
  <c r="AZ59" i="3" s="1"/>
  <c r="BA59" i="3"/>
  <c r="AY62" i="3"/>
  <c r="AZ62" i="3" s="1"/>
  <c r="BA62" i="3"/>
  <c r="BA69" i="3"/>
  <c r="AY69" i="3"/>
  <c r="AZ69" i="3" s="1"/>
  <c r="BA81" i="3"/>
  <c r="AY81" i="3"/>
  <c r="AZ81" i="3" s="1"/>
  <c r="AI21" i="3"/>
  <c r="AJ21" i="3" s="1"/>
  <c r="AK21" i="3"/>
  <c r="AK18" i="3"/>
  <c r="AI18" i="3"/>
  <c r="AJ18" i="3" s="1"/>
  <c r="AI45" i="3"/>
  <c r="AJ45" i="3" s="1"/>
  <c r="AK45" i="3"/>
  <c r="AI51" i="3"/>
  <c r="AJ51" i="3" s="1"/>
  <c r="AK51" i="3"/>
  <c r="AI69" i="3"/>
  <c r="AJ69" i="3" s="1"/>
  <c r="AK69" i="3"/>
  <c r="AI66" i="3"/>
  <c r="AJ66" i="3" s="1"/>
  <c r="AK66" i="3"/>
  <c r="AK55" i="3"/>
  <c r="AI55" i="3"/>
  <c r="AJ55" i="3" s="1"/>
  <c r="AK75" i="3"/>
  <c r="AI75" i="3"/>
  <c r="AJ75" i="3" s="1"/>
  <c r="AI79" i="3"/>
  <c r="AJ79" i="3" s="1"/>
  <c r="AK79" i="3"/>
  <c r="BA25" i="3"/>
  <c r="AY25" i="3"/>
  <c r="AZ25" i="3" s="1"/>
  <c r="BA44" i="3"/>
  <c r="AY44" i="3"/>
  <c r="AZ44" i="3" s="1"/>
  <c r="AY40" i="3"/>
  <c r="AZ40" i="3" s="1"/>
  <c r="BA40" i="3"/>
  <c r="BA45" i="3"/>
  <c r="AY45" i="3"/>
  <c r="AZ45" i="3" s="1"/>
  <c r="BA71" i="3"/>
  <c r="AY71" i="3"/>
  <c r="AZ71" i="3" s="1"/>
  <c r="AY70" i="3"/>
  <c r="AZ70" i="3" s="1"/>
  <c r="BA70" i="3"/>
  <c r="AY57" i="3"/>
  <c r="AZ57" i="3" s="1"/>
  <c r="BA57" i="3"/>
  <c r="BA78" i="3"/>
  <c r="AY78" i="3"/>
  <c r="AZ78" i="3" s="1"/>
  <c r="BA82" i="3"/>
  <c r="AY82" i="3"/>
  <c r="AZ82" i="3" s="1"/>
  <c r="AK17" i="3"/>
  <c r="AI17" i="3"/>
  <c r="AJ17" i="3" s="1"/>
  <c r="AK29" i="3"/>
  <c r="AI29" i="3"/>
  <c r="AJ29" i="3" s="1"/>
  <c r="AK63" i="3"/>
  <c r="AI63" i="3"/>
  <c r="AJ63" i="3" s="1"/>
  <c r="BA17" i="3"/>
  <c r="AY17" i="3"/>
  <c r="AZ17" i="3" s="1"/>
  <c r="AY21" i="3"/>
  <c r="AZ21" i="3" s="1"/>
  <c r="BA21" i="3"/>
  <c r="AY20" i="3"/>
  <c r="AZ20" i="3" s="1"/>
  <c r="BA20" i="3"/>
  <c r="BA46" i="3"/>
  <c r="AY46" i="3"/>
  <c r="AZ46" i="3" s="1"/>
  <c r="BA53" i="3"/>
  <c r="AY53" i="3"/>
  <c r="AZ53" i="3" s="1"/>
  <c r="BA51" i="3"/>
  <c r="AY51" i="3"/>
  <c r="AZ51" i="3" s="1"/>
  <c r="BA47" i="3"/>
  <c r="AY47" i="3"/>
  <c r="AZ47" i="3" s="1"/>
  <c r="AY84" i="3"/>
  <c r="AZ84" i="3" s="1"/>
  <c r="BA84" i="3"/>
  <c r="BA66" i="3"/>
  <c r="AY66" i="3"/>
  <c r="AZ66" i="3" s="1"/>
  <c r="BM84" i="3"/>
  <c r="BM83" i="3"/>
  <c r="BM75" i="3"/>
  <c r="BM67" i="3"/>
  <c r="BM79" i="3"/>
  <c r="BM82" i="3"/>
  <c r="BM86" i="3"/>
  <c r="BM69" i="3"/>
  <c r="BM68" i="3"/>
  <c r="BM78" i="3"/>
  <c r="BM65" i="3"/>
  <c r="BM85" i="3"/>
  <c r="BM77" i="3"/>
  <c r="BM74" i="3"/>
  <c r="BM71" i="3"/>
  <c r="BM66" i="3"/>
  <c r="BM59" i="3"/>
  <c r="BM56" i="3"/>
  <c r="BM52" i="3"/>
  <c r="BM80" i="3"/>
  <c r="BM70" i="3"/>
  <c r="BM60" i="3"/>
  <c r="BM55" i="3"/>
  <c r="BM49" i="3"/>
  <c r="BM62" i="3"/>
  <c r="BM57" i="3"/>
  <c r="BM48" i="3"/>
  <c r="BM72" i="3"/>
  <c r="BM64" i="3"/>
  <c r="BM61" i="3"/>
  <c r="BM54" i="3"/>
  <c r="BM53" i="3"/>
  <c r="BM81" i="3"/>
  <c r="BM76" i="3"/>
  <c r="BM73" i="3"/>
  <c r="BM58" i="3"/>
  <c r="BM50" i="3"/>
  <c r="BM42" i="3"/>
  <c r="BM40" i="3"/>
  <c r="BM31" i="3"/>
  <c r="BM63" i="3"/>
  <c r="BM47" i="3"/>
  <c r="BM38" i="3"/>
  <c r="BM28" i="3"/>
  <c r="BM39" i="3"/>
  <c r="BM37" i="3"/>
  <c r="BM41" i="3"/>
  <c r="BM35" i="3"/>
  <c r="BM43" i="3"/>
  <c r="BM36" i="3"/>
  <c r="BM45" i="3"/>
  <c r="BM51" i="3"/>
  <c r="BM46" i="3"/>
  <c r="BM22" i="3"/>
  <c r="BM44" i="3"/>
  <c r="BM32" i="3"/>
  <c r="BM29" i="3"/>
  <c r="BM30" i="3"/>
  <c r="BM26" i="3"/>
  <c r="BM19" i="3"/>
  <c r="BM34" i="3"/>
  <c r="BM21" i="3"/>
  <c r="BM20" i="3"/>
  <c r="BM23" i="3"/>
  <c r="BM25" i="3"/>
  <c r="BM16" i="3"/>
  <c r="BM15" i="3"/>
  <c r="BM27" i="3"/>
  <c r="BM33" i="3"/>
  <c r="BM24" i="3"/>
  <c r="BM17" i="3"/>
  <c r="BM18" i="3"/>
  <c r="AK44" i="3"/>
  <c r="AI44" i="3"/>
  <c r="AJ44" i="3" s="1"/>
  <c r="AK42" i="3"/>
  <c r="AI42" i="3"/>
  <c r="AJ42" i="3" s="1"/>
  <c r="AK72" i="3"/>
  <c r="AI72" i="3"/>
  <c r="AJ72" i="3" s="1"/>
  <c r="AI47" i="3"/>
  <c r="AJ47" i="3" s="1"/>
  <c r="AK47" i="3"/>
  <c r="AK49" i="3"/>
  <c r="AI49" i="3"/>
  <c r="AJ49" i="3" s="1"/>
  <c r="AK82" i="3"/>
  <c r="AI82" i="3"/>
  <c r="AJ82" i="3" s="1"/>
  <c r="BA24" i="3"/>
  <c r="AY24" i="3"/>
  <c r="AZ24" i="3" s="1"/>
  <c r="BA19" i="3"/>
  <c r="AY19" i="3"/>
  <c r="AZ19" i="3" s="1"/>
  <c r="AY52" i="3"/>
  <c r="AZ52" i="3" s="1"/>
  <c r="BA52" i="3"/>
  <c r="BA63" i="3"/>
  <c r="AY63" i="3"/>
  <c r="AZ63" i="3" s="1"/>
  <c r="BA54" i="3"/>
  <c r="AY54" i="3"/>
  <c r="AZ54" i="3" s="1"/>
  <c r="BA55" i="3"/>
  <c r="AY55" i="3"/>
  <c r="AZ55" i="3" s="1"/>
  <c r="BA86" i="3"/>
  <c r="AY86" i="3"/>
  <c r="AZ86" i="3" s="1"/>
  <c r="AY67" i="3"/>
  <c r="AZ67" i="3" s="1"/>
  <c r="BA67" i="3"/>
  <c r="BN80" i="3"/>
  <c r="BN72" i="3"/>
  <c r="BN85" i="3"/>
  <c r="BN83" i="3"/>
  <c r="BN77" i="3"/>
  <c r="BN76" i="3"/>
  <c r="BN78" i="3"/>
  <c r="BN65" i="3"/>
  <c r="BN79" i="3"/>
  <c r="BN70" i="3"/>
  <c r="BN86" i="3"/>
  <c r="BN84" i="3"/>
  <c r="BN73" i="3"/>
  <c r="BN69" i="3"/>
  <c r="BN67" i="3"/>
  <c r="BN56" i="3"/>
  <c r="BN64" i="3"/>
  <c r="BN61" i="3"/>
  <c r="BN68" i="3"/>
  <c r="BN60" i="3"/>
  <c r="BN55" i="3"/>
  <c r="BN66" i="3"/>
  <c r="BN46" i="3"/>
  <c r="BN71" i="3"/>
  <c r="BN62" i="3"/>
  <c r="BN57" i="3"/>
  <c r="BN59" i="3"/>
  <c r="BN54" i="3"/>
  <c r="BN53" i="3"/>
  <c r="BN82" i="3"/>
  <c r="BN81" i="3"/>
  <c r="BN75" i="3"/>
  <c r="BN74" i="3"/>
  <c r="BN58" i="3"/>
  <c r="BN50" i="3"/>
  <c r="BN63" i="3"/>
  <c r="BN47" i="3"/>
  <c r="BN38" i="3"/>
  <c r="BN28" i="3"/>
  <c r="BN52" i="3"/>
  <c r="BN44" i="3"/>
  <c r="BN36" i="3"/>
  <c r="BN49" i="3"/>
  <c r="BN41" i="3"/>
  <c r="BN30" i="3"/>
  <c r="BN48" i="3"/>
  <c r="BN43" i="3"/>
  <c r="BN45" i="3"/>
  <c r="BN34" i="3"/>
  <c r="BN25" i="3"/>
  <c r="BN51" i="3"/>
  <c r="BN40" i="3"/>
  <c r="BN42" i="3"/>
  <c r="BN32" i="3"/>
  <c r="BN29" i="3"/>
  <c r="BN19" i="3"/>
  <c r="BN39" i="3"/>
  <c r="BN37" i="3"/>
  <c r="BN21" i="3"/>
  <c r="BN20" i="3"/>
  <c r="BN31" i="3"/>
  <c r="BN23" i="3"/>
  <c r="BN16" i="3"/>
  <c r="BN15" i="3"/>
  <c r="BN27" i="3"/>
  <c r="BN33" i="3"/>
  <c r="BN24" i="3"/>
  <c r="BN22" i="3"/>
  <c r="BN17" i="3"/>
  <c r="BN18" i="3"/>
  <c r="BN35" i="3"/>
  <c r="BN26" i="3"/>
  <c r="AK28" i="3"/>
  <c r="AI28" i="3"/>
  <c r="AJ28" i="3" s="1"/>
  <c r="AK25" i="3"/>
  <c r="AI25" i="3"/>
  <c r="AJ25" i="3" s="1"/>
  <c r="AK80" i="3"/>
  <c r="AI80" i="3"/>
  <c r="AJ80" i="3" s="1"/>
  <c r="AI19" i="3"/>
  <c r="AJ19" i="3" s="1"/>
  <c r="AK19" i="3"/>
  <c r="AK50" i="3"/>
  <c r="AI50" i="3"/>
  <c r="AJ50" i="3" s="1"/>
  <c r="AI74" i="3"/>
  <c r="AJ74" i="3" s="1"/>
  <c r="AK74" i="3"/>
  <c r="AI81" i="3"/>
  <c r="AJ81" i="3" s="1"/>
  <c r="AK81" i="3"/>
  <c r="AY42" i="3"/>
  <c r="AZ42" i="3" s="1"/>
  <c r="BA42" i="3"/>
  <c r="AI34" i="3"/>
  <c r="AJ34" i="3" s="1"/>
  <c r="AK34" i="3"/>
  <c r="AI20" i="3"/>
  <c r="AJ20" i="3" s="1"/>
  <c r="AK20" i="3"/>
  <c r="AK24" i="3"/>
  <c r="AI24" i="3"/>
  <c r="AJ24" i="3" s="1"/>
  <c r="AI33" i="3"/>
  <c r="AJ33" i="3" s="1"/>
  <c r="AK33" i="3"/>
  <c r="AK41" i="3"/>
  <c r="AI41" i="3"/>
  <c r="AJ41" i="3" s="1"/>
  <c r="AK61" i="3"/>
  <c r="AI61" i="3"/>
  <c r="AJ61" i="3" s="1"/>
  <c r="AK59" i="3"/>
  <c r="AI59" i="3"/>
  <c r="AJ59" i="3" s="1"/>
  <c r="AK86" i="3"/>
  <c r="AI86" i="3"/>
  <c r="AJ86" i="3" s="1"/>
  <c r="AK84" i="3"/>
  <c r="AI84" i="3"/>
  <c r="AJ84" i="3" s="1"/>
  <c r="BA15" i="3"/>
  <c r="AY15" i="3"/>
  <c r="AZ15" i="3" s="1"/>
  <c r="AY23" i="3"/>
  <c r="AZ23" i="3" s="1"/>
  <c r="BA23" i="3"/>
  <c r="AY49" i="3"/>
  <c r="AZ49" i="3" s="1"/>
  <c r="BA49" i="3"/>
  <c r="AY43" i="3"/>
  <c r="AZ43" i="3" s="1"/>
  <c r="BA43" i="3"/>
  <c r="BA27" i="3"/>
  <c r="AY27" i="3"/>
  <c r="AZ27" i="3" s="1"/>
  <c r="BA61" i="3"/>
  <c r="AY61" i="3"/>
  <c r="AZ61" i="3" s="1"/>
  <c r="BA60" i="3"/>
  <c r="AY60" i="3"/>
  <c r="AZ60" i="3" s="1"/>
  <c r="BA72" i="3"/>
  <c r="AY72" i="3"/>
  <c r="AZ72" i="3" s="1"/>
  <c r="AY76" i="3"/>
  <c r="AZ76" i="3" s="1"/>
  <c r="BA76" i="3"/>
  <c r="AK48" i="3"/>
  <c r="AI48" i="3"/>
  <c r="AJ48" i="3" s="1"/>
  <c r="AI76" i="3"/>
  <c r="AJ76" i="3" s="1"/>
  <c r="AK76" i="3"/>
  <c r="AI27" i="3"/>
  <c r="AJ27" i="3" s="1"/>
  <c r="AK27" i="3"/>
  <c r="AK39" i="3"/>
  <c r="AI39" i="3"/>
  <c r="AJ39" i="3" s="1"/>
  <c r="AK16" i="3"/>
  <c r="AI16" i="3"/>
  <c r="AJ16" i="3" s="1"/>
  <c r="AI26" i="3"/>
  <c r="AJ26" i="3" s="1"/>
  <c r="AK26" i="3"/>
  <c r="AK31" i="3"/>
  <c r="AI31" i="3"/>
  <c r="AJ31" i="3" s="1"/>
  <c r="AI35" i="3"/>
  <c r="AJ35" i="3" s="1"/>
  <c r="AK35" i="3"/>
  <c r="AI46" i="3"/>
  <c r="AJ46" i="3" s="1"/>
  <c r="AK46" i="3"/>
  <c r="AI73" i="3"/>
  <c r="AJ73" i="3" s="1"/>
  <c r="AK73" i="3"/>
  <c r="AK53" i="3"/>
  <c r="AI53" i="3"/>
  <c r="AJ53" i="3" s="1"/>
  <c r="AK70" i="3"/>
  <c r="AI70" i="3"/>
  <c r="AJ70" i="3" s="1"/>
  <c r="AI78" i="3"/>
  <c r="AJ78" i="3" s="1"/>
  <c r="AK78" i="3"/>
  <c r="BA16" i="3"/>
  <c r="AY16" i="3"/>
  <c r="AZ16" i="3" s="1"/>
  <c r="BA18" i="3"/>
  <c r="AY18" i="3"/>
  <c r="AZ18" i="3" s="1"/>
  <c r="BA26" i="3"/>
  <c r="AY26" i="3"/>
  <c r="AZ26" i="3" s="1"/>
  <c r="BA41" i="3"/>
  <c r="AY41" i="3"/>
  <c r="AZ41" i="3" s="1"/>
  <c r="AY33" i="3"/>
  <c r="AZ33" i="3" s="1"/>
  <c r="BA33" i="3"/>
  <c r="BA65" i="3"/>
  <c r="AY65" i="3"/>
  <c r="AZ65" i="3" s="1"/>
  <c r="BA74" i="3"/>
  <c r="AY74" i="3"/>
  <c r="AZ74" i="3" s="1"/>
  <c r="BA85" i="3"/>
  <c r="AY85" i="3"/>
  <c r="AZ85" i="3" s="1"/>
  <c r="BA77" i="3"/>
  <c r="AY77" i="3"/>
  <c r="AZ77" i="3" s="1"/>
  <c r="Y13" i="3"/>
  <c r="X14" i="3"/>
  <c r="AK15" i="3"/>
  <c r="AI15" i="3"/>
  <c r="AJ15" i="3" s="1"/>
  <c r="AK23" i="3"/>
  <c r="AI23" i="3"/>
  <c r="AJ23" i="3" s="1"/>
  <c r="AK36" i="3"/>
  <c r="AI36" i="3"/>
  <c r="AJ36" i="3" s="1"/>
  <c r="AI30" i="3"/>
  <c r="AJ30" i="3" s="1"/>
  <c r="AK30" i="3"/>
  <c r="AK54" i="3"/>
  <c r="AI54" i="3"/>
  <c r="AJ54" i="3" s="1"/>
  <c r="AK52" i="3"/>
  <c r="AI52" i="3"/>
  <c r="AJ52" i="3" s="1"/>
  <c r="AI57" i="3"/>
  <c r="AJ57" i="3" s="1"/>
  <c r="AK57" i="3"/>
  <c r="AK67" i="3"/>
  <c r="AI67" i="3"/>
  <c r="AJ67" i="3" s="1"/>
  <c r="AK83" i="3"/>
  <c r="AI83" i="3"/>
  <c r="AJ83" i="3" s="1"/>
  <c r="BA22" i="3"/>
  <c r="AY22" i="3"/>
  <c r="AZ22" i="3" s="1"/>
  <c r="AY28" i="3"/>
  <c r="AZ28" i="3" s="1"/>
  <c r="BA28" i="3"/>
  <c r="AY31" i="3"/>
  <c r="AZ31" i="3" s="1"/>
  <c r="BA31" i="3"/>
  <c r="BA37" i="3"/>
  <c r="AY37" i="3"/>
  <c r="AZ37" i="3" s="1"/>
  <c r="AY48" i="3"/>
  <c r="AZ48" i="3" s="1"/>
  <c r="BA48" i="3"/>
  <c r="AY79" i="3"/>
  <c r="AZ79" i="3" s="1"/>
  <c r="BA79" i="3"/>
  <c r="BA50" i="3"/>
  <c r="AY50" i="3"/>
  <c r="AZ50" i="3" s="1"/>
  <c r="AY80" i="3"/>
  <c r="AZ80" i="3" s="1"/>
  <c r="BA80" i="3"/>
  <c r="AY83" i="3"/>
  <c r="AZ83" i="3" s="1"/>
  <c r="BA83" i="3"/>
  <c r="BE12" i="3"/>
  <c r="BD13" i="3"/>
  <c r="AK22" i="3"/>
  <c r="AI22" i="3"/>
  <c r="AJ22" i="3" s="1"/>
  <c r="AK32" i="3"/>
  <c r="AI32" i="3"/>
  <c r="AJ32" i="3" s="1"/>
  <c r="AK38" i="3"/>
  <c r="AI38" i="3"/>
  <c r="AJ38" i="3" s="1"/>
  <c r="AK37" i="3"/>
  <c r="AI37" i="3"/>
  <c r="AJ37" i="3" s="1"/>
  <c r="AK56" i="3"/>
  <c r="AI56" i="3"/>
  <c r="AJ56" i="3" s="1"/>
  <c r="AK64" i="3"/>
  <c r="AI64" i="3"/>
  <c r="AJ64" i="3" s="1"/>
  <c r="AI62" i="3"/>
  <c r="AJ62" i="3" s="1"/>
  <c r="AK62" i="3"/>
  <c r="AI68" i="3"/>
  <c r="AJ68" i="3" s="1"/>
  <c r="AK68" i="3"/>
  <c r="AI85" i="3"/>
  <c r="AJ85" i="3" s="1"/>
  <c r="AK85" i="3"/>
  <c r="AY30" i="3"/>
  <c r="AZ30" i="3" s="1"/>
  <c r="BA30" i="3"/>
  <c r="BA29" i="3"/>
  <c r="AY29" i="3"/>
  <c r="AZ29" i="3" s="1"/>
  <c r="BA36" i="3"/>
  <c r="AY36" i="3"/>
  <c r="AZ36" i="3" s="1"/>
  <c r="BA39" i="3"/>
  <c r="AY39" i="3"/>
  <c r="AZ39" i="3" s="1"/>
  <c r="AY56" i="3"/>
  <c r="AZ56" i="3" s="1"/>
  <c r="BA56" i="3"/>
  <c r="AY64" i="3"/>
  <c r="AZ64" i="3" s="1"/>
  <c r="BA64" i="3"/>
  <c r="AY75" i="3"/>
  <c r="AZ75" i="3" s="1"/>
  <c r="BA75" i="3"/>
  <c r="BA68" i="3"/>
  <c r="AY68" i="3"/>
  <c r="AZ68" i="3" s="1"/>
  <c r="BA73" i="3"/>
  <c r="AY73" i="3"/>
  <c r="AZ73" i="3" s="1"/>
  <c r="BI76" i="1"/>
  <c r="BC74" i="1"/>
  <c r="BI79" i="1"/>
  <c r="BI77" i="1"/>
  <c r="BC72" i="1"/>
  <c r="BI81" i="1"/>
  <c r="BC76" i="1"/>
  <c r="BC79" i="1"/>
  <c r="BI84" i="1"/>
  <c r="BI86" i="1"/>
  <c r="BC81" i="1"/>
  <c r="BC75" i="1"/>
  <c r="BI80" i="1"/>
  <c r="BC78" i="1"/>
  <c r="BI83" i="1"/>
  <c r="BI78" i="1"/>
  <c r="BC73" i="1"/>
  <c r="BI82" i="1"/>
  <c r="BC77" i="1"/>
  <c r="BI85" i="1"/>
  <c r="BC80" i="1"/>
  <c r="D6" i="2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BO36" i="3" l="1"/>
  <c r="BP36" i="3" s="1"/>
  <c r="BQ36" i="3"/>
  <c r="BQ76" i="3"/>
  <c r="BO76" i="3"/>
  <c r="BP76" i="3" s="1"/>
  <c r="BQ56" i="3"/>
  <c r="BO56" i="3"/>
  <c r="BP56" i="3" s="1"/>
  <c r="BQ25" i="3"/>
  <c r="BO25" i="3"/>
  <c r="BP25" i="3" s="1"/>
  <c r="BQ29" i="3"/>
  <c r="BO29" i="3"/>
  <c r="BP29" i="3" s="1"/>
  <c r="BQ43" i="3"/>
  <c r="BO43" i="3"/>
  <c r="BP43" i="3" s="1"/>
  <c r="BQ63" i="3"/>
  <c r="BO63" i="3"/>
  <c r="BP63" i="3" s="1"/>
  <c r="BO81" i="3"/>
  <c r="BP81" i="3" s="1"/>
  <c r="BQ81" i="3"/>
  <c r="BO62" i="3"/>
  <c r="BP62" i="3" s="1"/>
  <c r="BQ62" i="3"/>
  <c r="BQ59" i="3"/>
  <c r="BO59" i="3"/>
  <c r="BP59" i="3" s="1"/>
  <c r="BO68" i="3"/>
  <c r="BP68" i="3" s="1"/>
  <c r="BQ68" i="3"/>
  <c r="BO84" i="3"/>
  <c r="BP84" i="3" s="1"/>
  <c r="BQ84" i="3"/>
  <c r="BO16" i="3"/>
  <c r="BP16" i="3" s="1"/>
  <c r="BQ16" i="3"/>
  <c r="BQ30" i="3"/>
  <c r="BO30" i="3"/>
  <c r="BP30" i="3" s="1"/>
  <c r="BO47" i="3"/>
  <c r="BP47" i="3" s="1"/>
  <c r="BQ47" i="3"/>
  <c r="BO57" i="3"/>
  <c r="BP57" i="3" s="1"/>
  <c r="BQ57" i="3"/>
  <c r="BO78" i="3"/>
  <c r="BP78" i="3" s="1"/>
  <c r="BQ78" i="3"/>
  <c r="BQ83" i="3"/>
  <c r="BO83" i="3"/>
  <c r="BP83" i="3" s="1"/>
  <c r="AJ91" i="3"/>
  <c r="AJ92" i="3" s="1"/>
  <c r="B31" i="3" s="1"/>
  <c r="AZ91" i="3"/>
  <c r="AZ92" i="3" s="1"/>
  <c r="G31" i="3" s="1"/>
  <c r="BQ18" i="3"/>
  <c r="BO18" i="3"/>
  <c r="BP18" i="3" s="1"/>
  <c r="BO23" i="3"/>
  <c r="BP23" i="3" s="1"/>
  <c r="BQ23" i="3"/>
  <c r="BO32" i="3"/>
  <c r="BP32" i="3" s="1"/>
  <c r="BQ32" i="3"/>
  <c r="BO35" i="3"/>
  <c r="BP35" i="3" s="1"/>
  <c r="BQ35" i="3"/>
  <c r="BO31" i="3"/>
  <c r="BP31" i="3" s="1"/>
  <c r="BQ31" i="3"/>
  <c r="BQ53" i="3"/>
  <c r="BO53" i="3"/>
  <c r="BP53" i="3" s="1"/>
  <c r="BQ49" i="3"/>
  <c r="BO49" i="3"/>
  <c r="BP49" i="3" s="1"/>
  <c r="BO66" i="3"/>
  <c r="BP66" i="3" s="1"/>
  <c r="BQ66" i="3"/>
  <c r="BO69" i="3"/>
  <c r="BP69" i="3" s="1"/>
  <c r="BQ69" i="3"/>
  <c r="AK91" i="3"/>
  <c r="BA91" i="3"/>
  <c r="BQ17" i="3"/>
  <c r="BO17" i="3"/>
  <c r="BP17" i="3" s="1"/>
  <c r="BQ20" i="3"/>
  <c r="BO20" i="3"/>
  <c r="BP20" i="3" s="1"/>
  <c r="BO44" i="3"/>
  <c r="BP44" i="3" s="1"/>
  <c r="BQ44" i="3"/>
  <c r="BQ41" i="3"/>
  <c r="BO41" i="3"/>
  <c r="BP41" i="3" s="1"/>
  <c r="BQ40" i="3"/>
  <c r="BO40" i="3"/>
  <c r="BP40" i="3" s="1"/>
  <c r="BQ54" i="3"/>
  <c r="BO54" i="3"/>
  <c r="BP54" i="3" s="1"/>
  <c r="BQ55" i="3"/>
  <c r="BO55" i="3"/>
  <c r="BP55" i="3" s="1"/>
  <c r="BQ71" i="3"/>
  <c r="BO71" i="3"/>
  <c r="BP71" i="3" s="1"/>
  <c r="BO86" i="3"/>
  <c r="BP86" i="3" s="1"/>
  <c r="BQ86" i="3"/>
  <c r="Y14" i="3"/>
  <c r="X15" i="3"/>
  <c r="BQ24" i="3"/>
  <c r="BO24" i="3"/>
  <c r="BP24" i="3" s="1"/>
  <c r="BQ21" i="3"/>
  <c r="BO21" i="3"/>
  <c r="BP21" i="3" s="1"/>
  <c r="BO22" i="3"/>
  <c r="BP22" i="3" s="1"/>
  <c r="BQ22" i="3"/>
  <c r="BQ37" i="3"/>
  <c r="BO37" i="3"/>
  <c r="BP37" i="3" s="1"/>
  <c r="BQ42" i="3"/>
  <c r="BO42" i="3"/>
  <c r="BP42" i="3" s="1"/>
  <c r="BO61" i="3"/>
  <c r="BP61" i="3" s="1"/>
  <c r="BQ61" i="3"/>
  <c r="BQ60" i="3"/>
  <c r="BO60" i="3"/>
  <c r="BP60" i="3" s="1"/>
  <c r="BQ74" i="3"/>
  <c r="BO74" i="3"/>
  <c r="BP74" i="3" s="1"/>
  <c r="BQ82" i="3"/>
  <c r="BO82" i="3"/>
  <c r="BP82" i="3" s="1"/>
  <c r="BO33" i="3"/>
  <c r="BP33" i="3" s="1"/>
  <c r="BQ33" i="3"/>
  <c r="BO34" i="3"/>
  <c r="BP34" i="3" s="1"/>
  <c r="BQ34" i="3"/>
  <c r="BQ46" i="3"/>
  <c r="BO46" i="3"/>
  <c r="BP46" i="3" s="1"/>
  <c r="BQ39" i="3"/>
  <c r="BO39" i="3"/>
  <c r="BP39" i="3" s="1"/>
  <c r="BO50" i="3"/>
  <c r="BP50" i="3" s="1"/>
  <c r="BQ50" i="3"/>
  <c r="BQ64" i="3"/>
  <c r="BO64" i="3"/>
  <c r="BP64" i="3" s="1"/>
  <c r="BO70" i="3"/>
  <c r="BP70" i="3" s="1"/>
  <c r="BQ70" i="3"/>
  <c r="BO77" i="3"/>
  <c r="BP77" i="3" s="1"/>
  <c r="BQ77" i="3"/>
  <c r="BQ79" i="3"/>
  <c r="BO79" i="3"/>
  <c r="BP79" i="3" s="1"/>
  <c r="BE13" i="3"/>
  <c r="BD14" i="3"/>
  <c r="BO27" i="3"/>
  <c r="BP27" i="3" s="1"/>
  <c r="BQ27" i="3"/>
  <c r="BQ19" i="3"/>
  <c r="BO19" i="3"/>
  <c r="BP19" i="3" s="1"/>
  <c r="BO51" i="3"/>
  <c r="BP51" i="3" s="1"/>
  <c r="BQ51" i="3"/>
  <c r="BQ28" i="3"/>
  <c r="BO28" i="3"/>
  <c r="BP28" i="3" s="1"/>
  <c r="BO58" i="3"/>
  <c r="BP58" i="3" s="1"/>
  <c r="BQ58" i="3"/>
  <c r="BQ72" i="3"/>
  <c r="BO72" i="3"/>
  <c r="BP72" i="3" s="1"/>
  <c r="BO80" i="3"/>
  <c r="BP80" i="3" s="1"/>
  <c r="BQ80" i="3"/>
  <c r="BO85" i="3"/>
  <c r="BP85" i="3" s="1"/>
  <c r="BQ85" i="3"/>
  <c r="BQ67" i="3"/>
  <c r="BO67" i="3"/>
  <c r="BP67" i="3" s="1"/>
  <c r="AO17" i="3"/>
  <c r="AN18" i="3"/>
  <c r="BQ15" i="3"/>
  <c r="BO15" i="3"/>
  <c r="BP15" i="3" s="1"/>
  <c r="BQ26" i="3"/>
  <c r="BO26" i="3"/>
  <c r="BP26" i="3" s="1"/>
  <c r="BQ45" i="3"/>
  <c r="BO45" i="3"/>
  <c r="BP45" i="3" s="1"/>
  <c r="BQ38" i="3"/>
  <c r="BO38" i="3"/>
  <c r="BP38" i="3" s="1"/>
  <c r="BQ73" i="3"/>
  <c r="BO73" i="3"/>
  <c r="BP73" i="3" s="1"/>
  <c r="BQ48" i="3"/>
  <c r="BO48" i="3"/>
  <c r="BP48" i="3" s="1"/>
  <c r="BQ52" i="3"/>
  <c r="BO52" i="3"/>
  <c r="BP52" i="3" s="1"/>
  <c r="BQ65" i="3"/>
  <c r="BO65" i="3"/>
  <c r="BP65" i="3" s="1"/>
  <c r="BQ75" i="3"/>
  <c r="BO75" i="3"/>
  <c r="BP75" i="3" s="1"/>
  <c r="P9" i="1"/>
  <c r="N9" i="1"/>
  <c r="BP91" i="3" l="1"/>
  <c r="BP92" i="3" s="1"/>
  <c r="B40" i="3" s="1"/>
  <c r="AO18" i="3"/>
  <c r="AN19" i="3"/>
  <c r="BQ91" i="3"/>
  <c r="Y15" i="3"/>
  <c r="X16" i="3"/>
  <c r="BE14" i="3"/>
  <c r="BD15" i="3"/>
  <c r="BA92" i="3"/>
  <c r="G32" i="3" s="1"/>
  <c r="BB92" i="3"/>
  <c r="G33" i="3" s="1"/>
  <c r="AK92" i="3"/>
  <c r="B32" i="3" s="1"/>
  <c r="AL92" i="3"/>
  <c r="B33" i="3" s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10" i="1"/>
  <c r="A35" i="1"/>
  <c r="F26" i="1"/>
  <c r="A26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10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W20" i="1" s="1"/>
  <c r="U19" i="1"/>
  <c r="U18" i="1"/>
  <c r="W18" i="1" s="1"/>
  <c r="U17" i="1"/>
  <c r="W17" i="1" s="1"/>
  <c r="U16" i="1"/>
  <c r="W16" i="1" s="1"/>
  <c r="U15" i="1"/>
  <c r="W15" i="1" s="1"/>
  <c r="U14" i="1"/>
  <c r="U13" i="1"/>
  <c r="U12" i="1"/>
  <c r="W12" i="1" s="1"/>
  <c r="U11" i="1"/>
  <c r="W11" i="1" s="1"/>
  <c r="U10" i="1"/>
  <c r="W10" i="1" s="1"/>
  <c r="Q9" i="1"/>
  <c r="O9" i="1"/>
  <c r="BE15" i="3" l="1"/>
  <c r="BD16" i="3"/>
  <c r="AO19" i="3"/>
  <c r="AN20" i="3"/>
  <c r="Y16" i="3"/>
  <c r="X17" i="3"/>
  <c r="BQ92" i="3"/>
  <c r="B41" i="3" s="1"/>
  <c r="BR92" i="3"/>
  <c r="B42" i="3" s="1"/>
  <c r="V91" i="1"/>
  <c r="U91" i="1"/>
  <c r="AS62" i="1"/>
  <c r="AS58" i="1"/>
  <c r="AS54" i="1"/>
  <c r="AS46" i="1"/>
  <c r="AS61" i="1"/>
  <c r="AS57" i="1"/>
  <c r="AS53" i="1"/>
  <c r="AM70" i="1"/>
  <c r="AS75" i="1"/>
  <c r="AM66" i="1"/>
  <c r="AS71" i="1"/>
  <c r="AM62" i="1"/>
  <c r="AS67" i="1"/>
  <c r="AM58" i="1"/>
  <c r="AS63" i="1"/>
  <c r="AM54" i="1"/>
  <c r="AS59" i="1"/>
  <c r="AM50" i="1"/>
  <c r="AS55" i="1"/>
  <c r="AM46" i="1"/>
  <c r="AS51" i="1"/>
  <c r="AM42" i="1"/>
  <c r="AS47" i="1"/>
  <c r="AS74" i="1"/>
  <c r="AM69" i="1"/>
  <c r="AM65" i="1"/>
  <c r="AS70" i="1"/>
  <c r="AM61" i="1"/>
  <c r="AS66" i="1"/>
  <c r="AM45" i="1"/>
  <c r="AS50" i="1"/>
  <c r="AS77" i="1"/>
  <c r="AM72" i="1"/>
  <c r="AM68" i="1"/>
  <c r="AS73" i="1"/>
  <c r="AM64" i="1"/>
  <c r="AS69" i="1"/>
  <c r="AM60" i="1"/>
  <c r="AS65" i="1"/>
  <c r="AM44" i="1"/>
  <c r="AS49" i="1"/>
  <c r="AM71" i="1"/>
  <c r="AS76" i="1"/>
  <c r="AM67" i="1"/>
  <c r="AS72" i="1"/>
  <c r="AM63" i="1"/>
  <c r="AS68" i="1"/>
  <c r="AM59" i="1"/>
  <c r="AS64" i="1"/>
  <c r="AM55" i="1"/>
  <c r="AS60" i="1"/>
  <c r="AM51" i="1"/>
  <c r="AS56" i="1"/>
  <c r="AM47" i="1"/>
  <c r="AS52" i="1"/>
  <c r="AM43" i="1"/>
  <c r="AS48" i="1"/>
  <c r="AS45" i="1"/>
  <c r="AM39" i="1"/>
  <c r="AS44" i="1"/>
  <c r="AM35" i="1"/>
  <c r="AS40" i="1"/>
  <c r="AS36" i="1"/>
  <c r="AM27" i="1"/>
  <c r="AS32" i="1"/>
  <c r="AM23" i="1"/>
  <c r="AS28" i="1"/>
  <c r="AM19" i="1"/>
  <c r="AS24" i="1"/>
  <c r="AM15" i="1"/>
  <c r="AS20" i="1"/>
  <c r="AS16" i="1"/>
  <c r="AS43" i="1"/>
  <c r="AM34" i="1"/>
  <c r="AS39" i="1"/>
  <c r="AS35" i="1"/>
  <c r="AS31" i="1"/>
  <c r="AM22" i="1"/>
  <c r="AS27" i="1"/>
  <c r="AM18" i="1"/>
  <c r="AS23" i="1"/>
  <c r="AM14" i="1"/>
  <c r="AS19" i="1"/>
  <c r="AM10" i="1"/>
  <c r="AS15" i="1"/>
  <c r="AS42" i="1"/>
  <c r="AS38" i="1"/>
  <c r="AS34" i="1"/>
  <c r="AM25" i="1"/>
  <c r="AS30" i="1"/>
  <c r="AS26" i="1"/>
  <c r="AM17" i="1"/>
  <c r="AS22" i="1"/>
  <c r="AM13" i="1"/>
  <c r="AS18" i="1"/>
  <c r="AM36" i="1"/>
  <c r="AS41" i="1"/>
  <c r="AS37" i="1"/>
  <c r="AM28" i="1"/>
  <c r="AS33" i="1"/>
  <c r="AS29" i="1"/>
  <c r="AM20" i="1"/>
  <c r="AS25" i="1"/>
  <c r="AM16" i="1"/>
  <c r="AS21" i="1"/>
  <c r="AS17" i="1"/>
  <c r="AC49" i="1"/>
  <c r="W48" i="1"/>
  <c r="AC53" i="1"/>
  <c r="W52" i="1"/>
  <c r="AC57" i="1"/>
  <c r="W56" i="1"/>
  <c r="AC61" i="1"/>
  <c r="W60" i="1"/>
  <c r="AC65" i="1"/>
  <c r="W64" i="1"/>
  <c r="AC69" i="1"/>
  <c r="W68" i="1"/>
  <c r="AC73" i="1"/>
  <c r="AC77" i="1"/>
  <c r="W72" i="1"/>
  <c r="AC17" i="1"/>
  <c r="W41" i="1"/>
  <c r="AC46" i="1"/>
  <c r="W45" i="1"/>
  <c r="AC50" i="1"/>
  <c r="W49" i="1"/>
  <c r="AC54" i="1"/>
  <c r="AC58" i="1"/>
  <c r="W57" i="1"/>
  <c r="AC62" i="1"/>
  <c r="AC66" i="1"/>
  <c r="W65" i="1"/>
  <c r="AC70" i="1"/>
  <c r="AC74" i="1"/>
  <c r="W69" i="1"/>
  <c r="W14" i="1"/>
  <c r="AC15" i="1"/>
  <c r="AC16" i="1"/>
  <c r="W42" i="1"/>
  <c r="AC47" i="1"/>
  <c r="AC51" i="1"/>
  <c r="W50" i="1"/>
  <c r="AC55" i="1"/>
  <c r="AC59" i="1"/>
  <c r="W58" i="1"/>
  <c r="AC63" i="1"/>
  <c r="W62" i="1"/>
  <c r="AC67" i="1"/>
  <c r="W66" i="1"/>
  <c r="AC71" i="1"/>
  <c r="AC75" i="1"/>
  <c r="W70" i="1"/>
  <c r="W43" i="1"/>
  <c r="AC48" i="1"/>
  <c r="W47" i="1"/>
  <c r="AC52" i="1"/>
  <c r="W51" i="1"/>
  <c r="AC56" i="1"/>
  <c r="W55" i="1"/>
  <c r="AC60" i="1"/>
  <c r="W59" i="1"/>
  <c r="AC64" i="1"/>
  <c r="W63" i="1"/>
  <c r="AC68" i="1"/>
  <c r="W67" i="1"/>
  <c r="AC72" i="1"/>
  <c r="AC76" i="1"/>
  <c r="W71" i="1"/>
  <c r="AC33" i="1"/>
  <c r="W40" i="1"/>
  <c r="AC45" i="1"/>
  <c r="AC42" i="1"/>
  <c r="W24" i="1"/>
  <c r="AC29" i="1"/>
  <c r="W32" i="1"/>
  <c r="AC37" i="1"/>
  <c r="W25" i="1"/>
  <c r="AC30" i="1"/>
  <c r="W29" i="1"/>
  <c r="AC34" i="1"/>
  <c r="W33" i="1"/>
  <c r="AC38" i="1"/>
  <c r="W22" i="1"/>
  <c r="AC20" i="1"/>
  <c r="AC24" i="1"/>
  <c r="AC21" i="1"/>
  <c r="AC25" i="1"/>
  <c r="AC18" i="1"/>
  <c r="AC26" i="1"/>
  <c r="AC19" i="1"/>
  <c r="AC27" i="1"/>
  <c r="AC22" i="1"/>
  <c r="AC23" i="1"/>
  <c r="W26" i="1"/>
  <c r="AC31" i="1"/>
  <c r="W30" i="1"/>
  <c r="AC35" i="1"/>
  <c r="AC39" i="1"/>
  <c r="W38" i="1"/>
  <c r="AC43" i="1"/>
  <c r="W36" i="1"/>
  <c r="AC41" i="1"/>
  <c r="AC28" i="1"/>
  <c r="AC32" i="1"/>
  <c r="W31" i="1"/>
  <c r="AC36" i="1"/>
  <c r="AC40" i="1"/>
  <c r="W39" i="1"/>
  <c r="AC44" i="1"/>
  <c r="S91" i="1"/>
  <c r="R91" i="1"/>
  <c r="T13" i="1"/>
  <c r="AN10" i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T68" i="1"/>
  <c r="T60" i="1"/>
  <c r="T67" i="1"/>
  <c r="T59" i="1"/>
  <c r="T12" i="1"/>
  <c r="T18" i="1"/>
  <c r="T17" i="1"/>
  <c r="X10" i="1"/>
  <c r="T19" i="1"/>
  <c r="T14" i="1"/>
  <c r="T69" i="1"/>
  <c r="T65" i="1"/>
  <c r="T61" i="1"/>
  <c r="T57" i="1"/>
  <c r="AM12" i="1"/>
  <c r="T64" i="1"/>
  <c r="T15" i="1"/>
  <c r="T52" i="1"/>
  <c r="T51" i="1"/>
  <c r="T43" i="1"/>
  <c r="T50" i="1"/>
  <c r="T20" i="1"/>
  <c r="T49" i="1"/>
  <c r="T53" i="1"/>
  <c r="AM56" i="1"/>
  <c r="AM52" i="1"/>
  <c r="AM57" i="1"/>
  <c r="AM53" i="1"/>
  <c r="AM49" i="1"/>
  <c r="T56" i="1"/>
  <c r="T48" i="1"/>
  <c r="T40" i="1"/>
  <c r="T24" i="1"/>
  <c r="T16" i="1"/>
  <c r="T11" i="1"/>
  <c r="T66" i="1"/>
  <c r="T58" i="1"/>
  <c r="AM11" i="1"/>
  <c r="T10" i="1"/>
  <c r="T29" i="1"/>
  <c r="T21" i="1"/>
  <c r="T35" i="1"/>
  <c r="T27" i="1"/>
  <c r="T36" i="1"/>
  <c r="T32" i="1"/>
  <c r="T28" i="1"/>
  <c r="AM21" i="1"/>
  <c r="AM24" i="1"/>
  <c r="AM48" i="1"/>
  <c r="T37" i="1"/>
  <c r="T26" i="1"/>
  <c r="T25" i="1"/>
  <c r="T45" i="1"/>
  <c r="T42" i="1"/>
  <c r="T34" i="1"/>
  <c r="T41" i="1"/>
  <c r="T33" i="1"/>
  <c r="T44" i="1"/>
  <c r="AM26" i="1"/>
  <c r="BC71" i="1"/>
  <c r="T47" i="1"/>
  <c r="T31" i="1"/>
  <c r="T63" i="1"/>
  <c r="T55" i="1"/>
  <c r="T39" i="1"/>
  <c r="T23" i="1"/>
  <c r="T70" i="1"/>
  <c r="T62" i="1"/>
  <c r="T54" i="1"/>
  <c r="T46" i="1"/>
  <c r="T38" i="1"/>
  <c r="T30" i="1"/>
  <c r="T22" i="1"/>
  <c r="AM31" i="1"/>
  <c r="AM41" i="1"/>
  <c r="AM33" i="1"/>
  <c r="AM40" i="1"/>
  <c r="AM32" i="1"/>
  <c r="AM38" i="1"/>
  <c r="AM30" i="1"/>
  <c r="AM37" i="1"/>
  <c r="AM29" i="1"/>
  <c r="W27" i="1"/>
  <c r="W28" i="1"/>
  <c r="W19" i="1"/>
  <c r="W44" i="1"/>
  <c r="W34" i="1"/>
  <c r="W13" i="1"/>
  <c r="W35" i="1"/>
  <c r="W23" i="1"/>
  <c r="W37" i="1"/>
  <c r="W53" i="1"/>
  <c r="W61" i="1"/>
  <c r="W21" i="1"/>
  <c r="W46" i="1"/>
  <c r="W54" i="1"/>
  <c r="Y17" i="3" l="1"/>
  <c r="X18" i="3"/>
  <c r="AO20" i="3"/>
  <c r="AN21" i="3"/>
  <c r="BE16" i="3"/>
  <c r="BD17" i="3"/>
  <c r="AD32" i="1"/>
  <c r="AT21" i="1"/>
  <c r="AD18" i="1"/>
  <c r="AD42" i="1"/>
  <c r="AD60" i="1"/>
  <c r="AD59" i="1"/>
  <c r="AD47" i="1"/>
  <c r="AD58" i="1"/>
  <c r="AD69" i="1"/>
  <c r="AD61" i="1"/>
  <c r="AD53" i="1"/>
  <c r="AT29" i="1"/>
  <c r="AT41" i="1"/>
  <c r="AT22" i="1"/>
  <c r="AT15" i="1"/>
  <c r="AT79" i="1"/>
  <c r="AT84" i="1"/>
  <c r="AT78" i="1"/>
  <c r="AT80" i="1"/>
  <c r="AT82" i="1"/>
  <c r="AT85" i="1"/>
  <c r="AT86" i="1"/>
  <c r="AT81" i="1"/>
  <c r="AT83" i="1"/>
  <c r="AT23" i="1"/>
  <c r="AT31" i="1"/>
  <c r="AT43" i="1"/>
  <c r="AT24" i="1"/>
  <c r="AT32" i="1"/>
  <c r="AT48" i="1"/>
  <c r="AT56" i="1"/>
  <c r="AT64" i="1"/>
  <c r="AT72" i="1"/>
  <c r="AT49" i="1"/>
  <c r="AT69" i="1"/>
  <c r="AT66" i="1"/>
  <c r="AT51" i="1"/>
  <c r="AT59" i="1"/>
  <c r="AT67" i="1"/>
  <c r="AT75" i="1"/>
  <c r="AT61" i="1"/>
  <c r="AT62" i="1"/>
  <c r="AD20" i="1"/>
  <c r="AD68" i="1"/>
  <c r="AD28" i="1"/>
  <c r="AD25" i="1"/>
  <c r="AD45" i="1"/>
  <c r="AD76" i="1"/>
  <c r="AD75" i="1"/>
  <c r="AD55" i="1"/>
  <c r="AD66" i="1"/>
  <c r="AD54" i="1"/>
  <c r="AD46" i="1"/>
  <c r="AD77" i="1"/>
  <c r="AT33" i="1"/>
  <c r="AT34" i="1"/>
  <c r="AT35" i="1"/>
  <c r="AT16" i="1"/>
  <c r="AT44" i="1"/>
  <c r="AT77" i="1"/>
  <c r="AT74" i="1"/>
  <c r="AT46" i="1"/>
  <c r="AD22" i="1"/>
  <c r="AD37" i="1"/>
  <c r="AD52" i="1"/>
  <c r="AD31" i="1"/>
  <c r="AD36" i="1"/>
  <c r="AD41" i="1"/>
  <c r="AD39" i="1"/>
  <c r="AD19" i="1"/>
  <c r="AD21" i="1"/>
  <c r="AD38" i="1"/>
  <c r="AD30" i="1"/>
  <c r="AD29" i="1"/>
  <c r="AD72" i="1"/>
  <c r="AD64" i="1"/>
  <c r="AD56" i="1"/>
  <c r="AD48" i="1"/>
  <c r="AD71" i="1"/>
  <c r="AD63" i="1"/>
  <c r="AD16" i="1"/>
  <c r="AD74" i="1"/>
  <c r="AD62" i="1"/>
  <c r="AD73" i="1"/>
  <c r="AD65" i="1"/>
  <c r="AD57" i="1"/>
  <c r="AD49" i="1"/>
  <c r="AT25" i="1"/>
  <c r="AT18" i="1"/>
  <c r="AT26" i="1"/>
  <c r="AT38" i="1"/>
  <c r="AT19" i="1"/>
  <c r="AT27" i="1"/>
  <c r="AT39" i="1"/>
  <c r="AT20" i="1"/>
  <c r="AT28" i="1"/>
  <c r="AT36" i="1"/>
  <c r="AT52" i="1"/>
  <c r="AT60" i="1"/>
  <c r="AT68" i="1"/>
  <c r="AT76" i="1"/>
  <c r="AT65" i="1"/>
  <c r="AT73" i="1"/>
  <c r="AT50" i="1"/>
  <c r="AT70" i="1"/>
  <c r="AT47" i="1"/>
  <c r="AT55" i="1"/>
  <c r="AT63" i="1"/>
  <c r="AT71" i="1"/>
  <c r="AT53" i="1"/>
  <c r="AT54" i="1"/>
  <c r="AD43" i="1"/>
  <c r="AD34" i="1"/>
  <c r="AD67" i="1"/>
  <c r="AD40" i="1"/>
  <c r="AD27" i="1"/>
  <c r="AD44" i="1"/>
  <c r="AD35" i="1"/>
  <c r="AD23" i="1"/>
  <c r="AD26" i="1"/>
  <c r="AD24" i="1"/>
  <c r="AD33" i="1"/>
  <c r="AD51" i="1"/>
  <c r="AD78" i="1"/>
  <c r="AD79" i="1"/>
  <c r="AD83" i="1"/>
  <c r="AD84" i="1"/>
  <c r="AD86" i="1"/>
  <c r="AD80" i="1"/>
  <c r="AD85" i="1"/>
  <c r="AD82" i="1"/>
  <c r="AD81" i="1"/>
  <c r="AD70" i="1"/>
  <c r="AD50" i="1"/>
  <c r="AD17" i="1"/>
  <c r="AT17" i="1"/>
  <c r="AT37" i="1"/>
  <c r="AT30" i="1"/>
  <c r="AT42" i="1"/>
  <c r="AT40" i="1"/>
  <c r="AT45" i="1"/>
  <c r="AT57" i="1"/>
  <c r="AT58" i="1"/>
  <c r="AD15" i="1"/>
  <c r="AD10" i="1"/>
  <c r="AU10" i="1"/>
  <c r="AV10" i="1"/>
  <c r="G29" i="1"/>
  <c r="B29" i="1"/>
  <c r="BI46" i="1"/>
  <c r="BI53" i="1"/>
  <c r="BI60" i="1"/>
  <c r="BI61" i="1"/>
  <c r="BI57" i="1"/>
  <c r="BI51" i="1"/>
  <c r="BI49" i="1"/>
  <c r="BI59" i="1"/>
  <c r="BI44" i="1"/>
  <c r="BI52" i="1"/>
  <c r="BI63" i="1"/>
  <c r="BC70" i="1"/>
  <c r="BI75" i="1"/>
  <c r="BC63" i="1"/>
  <c r="BI68" i="1"/>
  <c r="BC49" i="1"/>
  <c r="BI54" i="1"/>
  <c r="BC51" i="1"/>
  <c r="BI56" i="1"/>
  <c r="BC69" i="1"/>
  <c r="BI74" i="1"/>
  <c r="BC67" i="1"/>
  <c r="BI72" i="1"/>
  <c r="BC42" i="1"/>
  <c r="BI47" i="1"/>
  <c r="BC57" i="1"/>
  <c r="BI62" i="1"/>
  <c r="BC60" i="1"/>
  <c r="BI65" i="1"/>
  <c r="BC45" i="1"/>
  <c r="BI50" i="1"/>
  <c r="BC50" i="1"/>
  <c r="BI55" i="1"/>
  <c r="BC61" i="1"/>
  <c r="BI66" i="1"/>
  <c r="BC68" i="1"/>
  <c r="BI73" i="1"/>
  <c r="BC62" i="1"/>
  <c r="BI67" i="1"/>
  <c r="BC66" i="1"/>
  <c r="BI71" i="1"/>
  <c r="BC53" i="1"/>
  <c r="BI58" i="1"/>
  <c r="BC43" i="1"/>
  <c r="BI48" i="1"/>
  <c r="BC64" i="1"/>
  <c r="BI69" i="1"/>
  <c r="BC65" i="1"/>
  <c r="BI70" i="1"/>
  <c r="BC59" i="1"/>
  <c r="BI64" i="1"/>
  <c r="BI36" i="1"/>
  <c r="BC23" i="1"/>
  <c r="BI28" i="1"/>
  <c r="BC37" i="1"/>
  <c r="BI42" i="1"/>
  <c r="BC28" i="1"/>
  <c r="BI33" i="1"/>
  <c r="BC35" i="1"/>
  <c r="BI40" i="1"/>
  <c r="BC16" i="1"/>
  <c r="BI21" i="1"/>
  <c r="BC20" i="1"/>
  <c r="BI25" i="1"/>
  <c r="BC14" i="1"/>
  <c r="BI19" i="1"/>
  <c r="BC18" i="1"/>
  <c r="BI23" i="1"/>
  <c r="AD12" i="1"/>
  <c r="AD13" i="1"/>
  <c r="AD14" i="1"/>
  <c r="AD11" i="1"/>
  <c r="BC22" i="1"/>
  <c r="BI27" i="1"/>
  <c r="BI38" i="1"/>
  <c r="BC32" i="1"/>
  <c r="BI37" i="1"/>
  <c r="BC21" i="1"/>
  <c r="BI26" i="1"/>
  <c r="BC24" i="1"/>
  <c r="BI29" i="1"/>
  <c r="BC15" i="1"/>
  <c r="BI20" i="1"/>
  <c r="BC19" i="1"/>
  <c r="BI24" i="1"/>
  <c r="BC12" i="1"/>
  <c r="BI17" i="1"/>
  <c r="AT11" i="1"/>
  <c r="AT10" i="1"/>
  <c r="AT12" i="1"/>
  <c r="AT13" i="1"/>
  <c r="AT14" i="1"/>
  <c r="BI35" i="1"/>
  <c r="BC25" i="1"/>
  <c r="BI30" i="1"/>
  <c r="BC36" i="1"/>
  <c r="BI41" i="1"/>
  <c r="BC29" i="1"/>
  <c r="BI34" i="1"/>
  <c r="BC40" i="1"/>
  <c r="BI45" i="1"/>
  <c r="BI43" i="1"/>
  <c r="BC34" i="1"/>
  <c r="BI39" i="1"/>
  <c r="BC26" i="1"/>
  <c r="BI31" i="1"/>
  <c r="BC27" i="1"/>
  <c r="BI32" i="1"/>
  <c r="BI15" i="1"/>
  <c r="BI16" i="1"/>
  <c r="BC17" i="1"/>
  <c r="BI22" i="1"/>
  <c r="BC13" i="1"/>
  <c r="BI18" i="1"/>
  <c r="AN26" i="1"/>
  <c r="AO25" i="1"/>
  <c r="T91" i="1"/>
  <c r="G37" i="1" s="1"/>
  <c r="BC52" i="1"/>
  <c r="X11" i="1"/>
  <c r="Y10" i="1"/>
  <c r="BC48" i="1"/>
  <c r="BC56" i="1"/>
  <c r="BC54" i="1"/>
  <c r="BC11" i="1"/>
  <c r="BC58" i="1"/>
  <c r="BC55" i="1"/>
  <c r="BC10" i="1"/>
  <c r="BD10" i="1"/>
  <c r="BD11" i="1" s="1"/>
  <c r="BD12" i="1" s="1"/>
  <c r="BD13" i="1" s="1"/>
  <c r="BD14" i="1" s="1"/>
  <c r="BD15" i="1" s="1"/>
  <c r="BD16" i="1" s="1"/>
  <c r="BC46" i="1"/>
  <c r="BC47" i="1"/>
  <c r="BC38" i="1"/>
  <c r="BC41" i="1"/>
  <c r="BC30" i="1"/>
  <c r="BC33" i="1"/>
  <c r="BC39" i="1"/>
  <c r="BC31" i="1"/>
  <c r="BC44" i="1"/>
  <c r="AO13" i="1"/>
  <c r="AO18" i="1"/>
  <c r="AO14" i="1"/>
  <c r="AO19" i="1"/>
  <c r="AO15" i="1"/>
  <c r="AO20" i="1"/>
  <c r="AO21" i="1"/>
  <c r="AO22" i="1"/>
  <c r="AO23" i="1"/>
  <c r="AO11" i="1"/>
  <c r="AO16" i="1"/>
  <c r="AO24" i="1"/>
  <c r="AO12" i="1"/>
  <c r="AO17" i="1"/>
  <c r="AO10" i="1"/>
  <c r="BE17" i="3" l="1"/>
  <c r="BD18" i="3"/>
  <c r="AO21" i="3"/>
  <c r="AN22" i="3"/>
  <c r="Y18" i="3"/>
  <c r="X19" i="3"/>
  <c r="BJ34" i="1"/>
  <c r="BJ84" i="1"/>
  <c r="BJ76" i="1"/>
  <c r="BJ82" i="1"/>
  <c r="BJ85" i="1"/>
  <c r="BJ78" i="1"/>
  <c r="BJ86" i="1"/>
  <c r="BJ77" i="1"/>
  <c r="BJ83" i="1"/>
  <c r="BJ81" i="1"/>
  <c r="BJ80" i="1"/>
  <c r="BJ79" i="1"/>
  <c r="BJ45" i="1"/>
  <c r="BJ41" i="1"/>
  <c r="BJ35" i="1"/>
  <c r="BJ24" i="1"/>
  <c r="BJ29" i="1"/>
  <c r="BJ37" i="1"/>
  <c r="BJ70" i="1"/>
  <c r="BJ48" i="1"/>
  <c r="BJ71" i="1"/>
  <c r="BJ73" i="1"/>
  <c r="BJ55" i="1"/>
  <c r="BJ65" i="1"/>
  <c r="BJ47" i="1"/>
  <c r="BJ74" i="1"/>
  <c r="BJ54" i="1"/>
  <c r="BJ75" i="1"/>
  <c r="BJ44" i="1"/>
  <c r="BJ57" i="1"/>
  <c r="BJ46" i="1"/>
  <c r="BJ22" i="1"/>
  <c r="BJ32" i="1"/>
  <c r="BJ39" i="1"/>
  <c r="BJ23" i="1"/>
  <c r="BJ25" i="1"/>
  <c r="BJ40" i="1"/>
  <c r="BJ42" i="1"/>
  <c r="BJ36" i="1"/>
  <c r="BJ59" i="1"/>
  <c r="BJ61" i="1"/>
  <c r="BJ17" i="1"/>
  <c r="BJ20" i="1"/>
  <c r="BJ26" i="1"/>
  <c r="BJ38" i="1"/>
  <c r="BJ64" i="1"/>
  <c r="BJ69" i="1"/>
  <c r="BJ58" i="1"/>
  <c r="BJ67" i="1"/>
  <c r="BJ66" i="1"/>
  <c r="BJ50" i="1"/>
  <c r="BJ62" i="1"/>
  <c r="BJ72" i="1"/>
  <c r="BJ56" i="1"/>
  <c r="BJ68" i="1"/>
  <c r="BJ63" i="1"/>
  <c r="BJ49" i="1"/>
  <c r="BJ60" i="1"/>
  <c r="BJ30" i="1"/>
  <c r="BJ18" i="1"/>
  <c r="BJ16" i="1"/>
  <c r="BJ31" i="1"/>
  <c r="BJ43" i="1"/>
  <c r="BJ27" i="1"/>
  <c r="BJ19" i="1"/>
  <c r="BJ21" i="1"/>
  <c r="BJ33" i="1"/>
  <c r="BJ28" i="1"/>
  <c r="BJ52" i="1"/>
  <c r="BJ51" i="1"/>
  <c r="BJ53" i="1"/>
  <c r="BJ13" i="1"/>
  <c r="BJ15" i="1"/>
  <c r="AE10" i="1"/>
  <c r="AF10" i="1"/>
  <c r="B38" i="1"/>
  <c r="BD17" i="1"/>
  <c r="BE16" i="1"/>
  <c r="BJ14" i="1"/>
  <c r="BJ11" i="1"/>
  <c r="BJ12" i="1"/>
  <c r="BJ10" i="1"/>
  <c r="AN27" i="1"/>
  <c r="AO26" i="1"/>
  <c r="G36" i="1"/>
  <c r="BE12" i="1"/>
  <c r="BE10" i="1"/>
  <c r="BE11" i="1"/>
  <c r="BE14" i="1"/>
  <c r="BE13" i="1"/>
  <c r="BE15" i="1"/>
  <c r="X12" i="1"/>
  <c r="Y11" i="1"/>
  <c r="Y19" i="3" l="1"/>
  <c r="X20" i="3"/>
  <c r="AO22" i="3"/>
  <c r="AN23" i="3"/>
  <c r="BE18" i="3"/>
  <c r="BD19" i="3"/>
  <c r="BL10" i="1"/>
  <c r="BK10" i="1"/>
  <c r="BD18" i="1"/>
  <c r="BE17" i="1"/>
  <c r="AN28" i="1"/>
  <c r="AO27" i="1"/>
  <c r="G30" i="1"/>
  <c r="I30" i="1"/>
  <c r="X13" i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Y12" i="1"/>
  <c r="Y20" i="3" l="1"/>
  <c r="X21" i="3"/>
  <c r="AO23" i="3"/>
  <c r="AN24" i="3"/>
  <c r="BE19" i="3"/>
  <c r="BD20" i="3"/>
  <c r="BD19" i="1"/>
  <c r="BE18" i="1"/>
  <c r="AX44" i="1"/>
  <c r="AX63" i="1"/>
  <c r="AX67" i="1"/>
  <c r="AX71" i="1"/>
  <c r="AX75" i="1"/>
  <c r="AX79" i="1"/>
  <c r="AX83" i="1"/>
  <c r="AX68" i="1"/>
  <c r="AX73" i="1"/>
  <c r="AX78" i="1"/>
  <c r="AX84" i="1"/>
  <c r="AX64" i="1"/>
  <c r="AX69" i="1"/>
  <c r="AX74" i="1"/>
  <c r="AX80" i="1"/>
  <c r="AX85" i="1"/>
  <c r="AX65" i="1"/>
  <c r="AX70" i="1"/>
  <c r="AX76" i="1"/>
  <c r="AX81" i="1"/>
  <c r="AX86" i="1"/>
  <c r="AX66" i="1"/>
  <c r="AX72" i="1"/>
  <c r="AX77" i="1"/>
  <c r="AX82" i="1"/>
  <c r="AN29" i="1"/>
  <c r="AO28" i="1"/>
  <c r="AW40" i="1"/>
  <c r="BA40" i="1" s="1"/>
  <c r="AW62" i="1"/>
  <c r="AW66" i="1"/>
  <c r="AW70" i="1"/>
  <c r="AW74" i="1"/>
  <c r="AW78" i="1"/>
  <c r="AW82" i="1"/>
  <c r="AW86" i="1"/>
  <c r="AW64" i="1"/>
  <c r="AW69" i="1"/>
  <c r="AW75" i="1"/>
  <c r="AW80" i="1"/>
  <c r="AW85" i="1"/>
  <c r="AW65" i="1"/>
  <c r="AW71" i="1"/>
  <c r="AW76" i="1"/>
  <c r="AW81" i="1"/>
  <c r="AW67" i="1"/>
  <c r="AW72" i="1"/>
  <c r="AW77" i="1"/>
  <c r="AW83" i="1"/>
  <c r="AW63" i="1"/>
  <c r="AW84" i="1"/>
  <c r="AW68" i="1"/>
  <c r="AW73" i="1"/>
  <c r="AW79" i="1"/>
  <c r="AW15" i="1"/>
  <c r="BA15" i="1" s="1"/>
  <c r="AW58" i="1"/>
  <c r="AW32" i="1"/>
  <c r="BA32" i="1" s="1"/>
  <c r="AW26" i="1"/>
  <c r="BA26" i="1" s="1"/>
  <c r="AW28" i="1"/>
  <c r="BA28" i="1" s="1"/>
  <c r="AX23" i="1"/>
  <c r="AW31" i="1"/>
  <c r="BA31" i="1" s="1"/>
  <c r="AW33" i="1"/>
  <c r="BA33" i="1" s="1"/>
  <c r="AW37" i="1"/>
  <c r="BA37" i="1" s="1"/>
  <c r="AW23" i="1"/>
  <c r="AW43" i="1"/>
  <c r="BA43" i="1" s="1"/>
  <c r="AW53" i="1"/>
  <c r="AW21" i="1"/>
  <c r="BA21" i="1" s="1"/>
  <c r="AX57" i="1"/>
  <c r="AW54" i="1"/>
  <c r="AW35" i="1"/>
  <c r="BA35" i="1" s="1"/>
  <c r="AW50" i="1"/>
  <c r="BA50" i="1" s="1"/>
  <c r="AW18" i="1"/>
  <c r="BA18" i="1" s="1"/>
  <c r="AW29" i="1"/>
  <c r="BA29" i="1" s="1"/>
  <c r="AW57" i="1"/>
  <c r="AW25" i="1"/>
  <c r="BA25" i="1" s="1"/>
  <c r="AW46" i="1"/>
  <c r="BA46" i="1" s="1"/>
  <c r="AW52" i="1"/>
  <c r="BA52" i="1" s="1"/>
  <c r="AW56" i="1"/>
  <c r="AW24" i="1"/>
  <c r="BA24" i="1" s="1"/>
  <c r="AW30" i="1"/>
  <c r="BA30" i="1" s="1"/>
  <c r="AW59" i="1"/>
  <c r="AW27" i="1"/>
  <c r="BA27" i="1" s="1"/>
  <c r="AW42" i="1"/>
  <c r="AW38" i="1"/>
  <c r="BA38" i="1" s="1"/>
  <c r="AW60" i="1"/>
  <c r="AW49" i="1"/>
  <c r="BA49" i="1" s="1"/>
  <c r="AW17" i="1"/>
  <c r="BA17" i="1" s="1"/>
  <c r="AW22" i="1"/>
  <c r="BA22" i="1" s="1"/>
  <c r="AW36" i="1"/>
  <c r="BA36" i="1" s="1"/>
  <c r="AW48" i="1"/>
  <c r="BA48" i="1" s="1"/>
  <c r="AW16" i="1"/>
  <c r="BA16" i="1" s="1"/>
  <c r="AW55" i="1"/>
  <c r="AW61" i="1"/>
  <c r="AW51" i="1"/>
  <c r="BA51" i="1" s="1"/>
  <c r="AW19" i="1"/>
  <c r="BA19" i="1" s="1"/>
  <c r="AW34" i="1"/>
  <c r="BA34" i="1" s="1"/>
  <c r="AW39" i="1"/>
  <c r="BA39" i="1" s="1"/>
  <c r="AW44" i="1"/>
  <c r="BA44" i="1" s="1"/>
  <c r="AW41" i="1"/>
  <c r="BA41" i="1" s="1"/>
  <c r="AW47" i="1"/>
  <c r="BA47" i="1" s="1"/>
  <c r="AW45" i="1"/>
  <c r="BA45" i="1" s="1"/>
  <c r="AW20" i="1"/>
  <c r="BA20" i="1" s="1"/>
  <c r="AX39" i="1"/>
  <c r="D39" i="1"/>
  <c r="AX16" i="1"/>
  <c r="AX32" i="1"/>
  <c r="AX49" i="1"/>
  <c r="B39" i="1"/>
  <c r="AX35" i="1"/>
  <c r="AX46" i="1"/>
  <c r="AX45" i="1"/>
  <c r="AX36" i="1"/>
  <c r="AX18" i="1"/>
  <c r="AX41" i="1"/>
  <c r="AX31" i="1"/>
  <c r="AX51" i="1"/>
  <c r="AX43" i="1"/>
  <c r="AX60" i="1"/>
  <c r="AX19" i="1"/>
  <c r="AY19" i="1" s="1"/>
  <c r="AZ19" i="1" s="1"/>
  <c r="AX38" i="1"/>
  <c r="AX33" i="1"/>
  <c r="AX37" i="1"/>
  <c r="AX25" i="1"/>
  <c r="AX28" i="1"/>
  <c r="AX58" i="1"/>
  <c r="AX17" i="1"/>
  <c r="AX55" i="1"/>
  <c r="AX62" i="1"/>
  <c r="AX30" i="1"/>
  <c r="AX27" i="1"/>
  <c r="AX56" i="1"/>
  <c r="AX61" i="1"/>
  <c r="AX29" i="1"/>
  <c r="AX50" i="1"/>
  <c r="AX48" i="1"/>
  <c r="AX52" i="1"/>
  <c r="AX20" i="1"/>
  <c r="AX59" i="1"/>
  <c r="AX34" i="1"/>
  <c r="AX15" i="1"/>
  <c r="AX47" i="1"/>
  <c r="AX54" i="1"/>
  <c r="AX22" i="1"/>
  <c r="AX42" i="1"/>
  <c r="AX40" i="1"/>
  <c r="AY40" i="1" s="1"/>
  <c r="AZ40" i="1" s="1"/>
  <c r="AX53" i="1"/>
  <c r="AX21" i="1"/>
  <c r="AX26" i="1"/>
  <c r="AX24" i="1"/>
  <c r="Y13" i="1"/>
  <c r="AO24" i="3" l="1"/>
  <c r="AN25" i="3"/>
  <c r="X22" i="3"/>
  <c r="Y21" i="3"/>
  <c r="BE20" i="3"/>
  <c r="BD21" i="3"/>
  <c r="AY24" i="1"/>
  <c r="AZ24" i="1" s="1"/>
  <c r="AY17" i="1"/>
  <c r="AZ17" i="1" s="1"/>
  <c r="AY15" i="1"/>
  <c r="AZ15" i="1" s="1"/>
  <c r="AY28" i="1"/>
  <c r="AZ28" i="1" s="1"/>
  <c r="BM60" i="1"/>
  <c r="BM64" i="1"/>
  <c r="BM68" i="1"/>
  <c r="BM72" i="1"/>
  <c r="BM76" i="1"/>
  <c r="BM80" i="1"/>
  <c r="BM84" i="1"/>
  <c r="BM61" i="1"/>
  <c r="BM65" i="1"/>
  <c r="BM69" i="1"/>
  <c r="BM73" i="1"/>
  <c r="BM77" i="1"/>
  <c r="BM81" i="1"/>
  <c r="BM85" i="1"/>
  <c r="BM62" i="1"/>
  <c r="BM70" i="1"/>
  <c r="BM78" i="1"/>
  <c r="BM86" i="1"/>
  <c r="BM67" i="1"/>
  <c r="BM63" i="1"/>
  <c r="BM71" i="1"/>
  <c r="BM79" i="1"/>
  <c r="BM66" i="1"/>
  <c r="BM74" i="1"/>
  <c r="BM82" i="1"/>
  <c r="BM59" i="1"/>
  <c r="BM75" i="1"/>
  <c r="BM83" i="1"/>
  <c r="BN60" i="1"/>
  <c r="BN64" i="1"/>
  <c r="BN68" i="1"/>
  <c r="BN72" i="1"/>
  <c r="BN76" i="1"/>
  <c r="BN80" i="1"/>
  <c r="BN84" i="1"/>
  <c r="BN61" i="1"/>
  <c r="BN65" i="1"/>
  <c r="BN69" i="1"/>
  <c r="BN73" i="1"/>
  <c r="BN77" i="1"/>
  <c r="BN81" i="1"/>
  <c r="BN85" i="1"/>
  <c r="BN66" i="1"/>
  <c r="BN74" i="1"/>
  <c r="BN82" i="1"/>
  <c r="BN71" i="1"/>
  <c r="BN67" i="1"/>
  <c r="BN75" i="1"/>
  <c r="BN83" i="1"/>
  <c r="BN62" i="1"/>
  <c r="BN70" i="1"/>
  <c r="BN78" i="1"/>
  <c r="BN86" i="1"/>
  <c r="BN63" i="1"/>
  <c r="BN79" i="1"/>
  <c r="BD20" i="1"/>
  <c r="BE19" i="1"/>
  <c r="BA56" i="1"/>
  <c r="AY56" i="1"/>
  <c r="AZ56" i="1" s="1"/>
  <c r="BA57" i="1"/>
  <c r="AY57" i="1"/>
  <c r="AZ57" i="1" s="1"/>
  <c r="BA53" i="1"/>
  <c r="AY53" i="1"/>
  <c r="AZ53" i="1" s="1"/>
  <c r="BA79" i="1"/>
  <c r="AY79" i="1"/>
  <c r="AZ79" i="1" s="1"/>
  <c r="BA63" i="1"/>
  <c r="AY63" i="1"/>
  <c r="AZ63" i="1" s="1"/>
  <c r="BA67" i="1"/>
  <c r="AY67" i="1"/>
  <c r="AZ67" i="1" s="1"/>
  <c r="AY65" i="1"/>
  <c r="AZ65" i="1" s="1"/>
  <c r="BA65" i="1"/>
  <c r="BA69" i="1"/>
  <c r="AY69" i="1"/>
  <c r="AZ69" i="1" s="1"/>
  <c r="BA78" i="1"/>
  <c r="AY78" i="1"/>
  <c r="AZ78" i="1" s="1"/>
  <c r="BA62" i="1"/>
  <c r="AY62" i="1"/>
  <c r="AZ62" i="1" s="1"/>
  <c r="BA61" i="1"/>
  <c r="AY61" i="1"/>
  <c r="AZ61" i="1" s="1"/>
  <c r="BA60" i="1"/>
  <c r="AY60" i="1"/>
  <c r="AZ60" i="1" s="1"/>
  <c r="BA59" i="1"/>
  <c r="AY59" i="1"/>
  <c r="AZ59" i="1" s="1"/>
  <c r="BA54" i="1"/>
  <c r="AY54" i="1"/>
  <c r="AZ54" i="1" s="1"/>
  <c r="BA73" i="1"/>
  <c r="AY73" i="1"/>
  <c r="AZ73" i="1" s="1"/>
  <c r="BA83" i="1"/>
  <c r="AY83" i="1"/>
  <c r="AZ83" i="1" s="1"/>
  <c r="BA81" i="1"/>
  <c r="AY81" i="1"/>
  <c r="AZ81" i="1" s="1"/>
  <c r="BA85" i="1"/>
  <c r="AY85" i="1"/>
  <c r="AZ85" i="1" s="1"/>
  <c r="BA64" i="1"/>
  <c r="AY64" i="1"/>
  <c r="AZ64" i="1" s="1"/>
  <c r="BA74" i="1"/>
  <c r="AY74" i="1"/>
  <c r="AZ74" i="1" s="1"/>
  <c r="BA55" i="1"/>
  <c r="AY55" i="1"/>
  <c r="AZ55" i="1" s="1"/>
  <c r="AY58" i="1"/>
  <c r="AZ58" i="1" s="1"/>
  <c r="BA58" i="1"/>
  <c r="BA68" i="1"/>
  <c r="AY68" i="1"/>
  <c r="AZ68" i="1" s="1"/>
  <c r="BA77" i="1"/>
  <c r="AY77" i="1"/>
  <c r="AZ77" i="1" s="1"/>
  <c r="BA76" i="1"/>
  <c r="AY76" i="1"/>
  <c r="AZ76" i="1" s="1"/>
  <c r="BA80" i="1"/>
  <c r="AY80" i="1"/>
  <c r="AZ80" i="1" s="1"/>
  <c r="BA86" i="1"/>
  <c r="AY86" i="1"/>
  <c r="AZ86" i="1" s="1"/>
  <c r="AY70" i="1"/>
  <c r="AZ70" i="1" s="1"/>
  <c r="BA70" i="1"/>
  <c r="AY22" i="1"/>
  <c r="AZ22" i="1" s="1"/>
  <c r="AY34" i="1"/>
  <c r="AZ34" i="1" s="1"/>
  <c r="AY31" i="1"/>
  <c r="AZ31" i="1" s="1"/>
  <c r="BA84" i="1"/>
  <c r="AY84" i="1"/>
  <c r="AZ84" i="1" s="1"/>
  <c r="BA72" i="1"/>
  <c r="AY72" i="1"/>
  <c r="AZ72" i="1" s="1"/>
  <c r="BA71" i="1"/>
  <c r="AY71" i="1"/>
  <c r="AZ71" i="1" s="1"/>
  <c r="BA75" i="1"/>
  <c r="AY75" i="1"/>
  <c r="AZ75" i="1" s="1"/>
  <c r="BA82" i="1"/>
  <c r="AY82" i="1"/>
  <c r="AZ82" i="1" s="1"/>
  <c r="AY66" i="1"/>
  <c r="AZ66" i="1" s="1"/>
  <c r="BA66" i="1"/>
  <c r="AN30" i="1"/>
  <c r="AO29" i="1"/>
  <c r="AY23" i="1"/>
  <c r="AZ23" i="1" s="1"/>
  <c r="AY26" i="1"/>
  <c r="AZ26" i="1" s="1"/>
  <c r="BA23" i="1"/>
  <c r="AY18" i="1"/>
  <c r="AZ18" i="1" s="1"/>
  <c r="AY32" i="1"/>
  <c r="AZ32" i="1" s="1"/>
  <c r="AY21" i="1"/>
  <c r="AZ21" i="1" s="1"/>
  <c r="AY37" i="1"/>
  <c r="AZ37" i="1" s="1"/>
  <c r="AY47" i="1"/>
  <c r="AZ47" i="1" s="1"/>
  <c r="AY33" i="1"/>
  <c r="AZ33" i="1" s="1"/>
  <c r="AY43" i="1"/>
  <c r="AZ43" i="1" s="1"/>
  <c r="AY51" i="1"/>
  <c r="AZ51" i="1" s="1"/>
  <c r="AY38" i="1"/>
  <c r="AZ38" i="1" s="1"/>
  <c r="AY46" i="1"/>
  <c r="AZ46" i="1" s="1"/>
  <c r="AY44" i="1"/>
  <c r="AZ44" i="1" s="1"/>
  <c r="AY52" i="1"/>
  <c r="AZ52" i="1" s="1"/>
  <c r="AY41" i="1"/>
  <c r="AZ41" i="1" s="1"/>
  <c r="AY20" i="1"/>
  <c r="AZ20" i="1" s="1"/>
  <c r="AY29" i="1"/>
  <c r="AZ29" i="1" s="1"/>
  <c r="AY30" i="1"/>
  <c r="AZ30" i="1" s="1"/>
  <c r="AY35" i="1"/>
  <c r="AZ35" i="1" s="1"/>
  <c r="AY16" i="1"/>
  <c r="AZ16" i="1" s="1"/>
  <c r="AY42" i="1"/>
  <c r="AZ42" i="1" s="1"/>
  <c r="AY50" i="1"/>
  <c r="AZ50" i="1" s="1"/>
  <c r="AY36" i="1"/>
  <c r="AZ36" i="1" s="1"/>
  <c r="BA42" i="1"/>
  <c r="AY39" i="1"/>
  <c r="AZ39" i="1" s="1"/>
  <c r="AY48" i="1"/>
  <c r="AZ48" i="1" s="1"/>
  <c r="AY25" i="1"/>
  <c r="AZ25" i="1" s="1"/>
  <c r="AY45" i="1"/>
  <c r="AZ45" i="1" s="1"/>
  <c r="AY49" i="1"/>
  <c r="AZ49" i="1" s="1"/>
  <c r="AY27" i="1"/>
  <c r="AZ27" i="1" s="1"/>
  <c r="Y14" i="1"/>
  <c r="AO25" i="3" l="1"/>
  <c r="AN26" i="3"/>
  <c r="BE21" i="3"/>
  <c r="BD22" i="3"/>
  <c r="X23" i="3"/>
  <c r="Y22" i="3"/>
  <c r="BA91" i="1"/>
  <c r="AZ91" i="1"/>
  <c r="BQ82" i="1"/>
  <c r="BO82" i="1"/>
  <c r="BP82" i="1" s="1"/>
  <c r="BO71" i="1"/>
  <c r="BP71" i="1" s="1"/>
  <c r="BQ71" i="1"/>
  <c r="BO78" i="1"/>
  <c r="BP78" i="1" s="1"/>
  <c r="BQ78" i="1"/>
  <c r="BQ81" i="1"/>
  <c r="BO81" i="1"/>
  <c r="BP81" i="1" s="1"/>
  <c r="BQ65" i="1"/>
  <c r="BO65" i="1"/>
  <c r="BP65" i="1" s="1"/>
  <c r="BQ76" i="1"/>
  <c r="BO76" i="1"/>
  <c r="BP76" i="1" s="1"/>
  <c r="BQ60" i="1"/>
  <c r="BO60" i="1"/>
  <c r="BO75" i="1"/>
  <c r="BP75" i="1" s="1"/>
  <c r="BQ75" i="1"/>
  <c r="BQ66" i="1"/>
  <c r="BO66" i="1"/>
  <c r="BP66" i="1" s="1"/>
  <c r="BO67" i="1"/>
  <c r="BP67" i="1" s="1"/>
  <c r="BQ67" i="1"/>
  <c r="BO62" i="1"/>
  <c r="BP62" i="1" s="1"/>
  <c r="BQ62" i="1"/>
  <c r="BQ73" i="1"/>
  <c r="BO73" i="1"/>
  <c r="BP73" i="1" s="1"/>
  <c r="BQ84" i="1"/>
  <c r="BO84" i="1"/>
  <c r="BP84" i="1" s="1"/>
  <c r="BQ68" i="1"/>
  <c r="BO68" i="1"/>
  <c r="BP68" i="1" s="1"/>
  <c r="BO79" i="1"/>
  <c r="BP79" i="1" s="1"/>
  <c r="BQ79" i="1"/>
  <c r="BO86" i="1"/>
  <c r="BP86" i="1" s="1"/>
  <c r="BQ86" i="1"/>
  <c r="BQ85" i="1"/>
  <c r="BO85" i="1"/>
  <c r="BP85" i="1" s="1"/>
  <c r="BQ69" i="1"/>
  <c r="BO69" i="1"/>
  <c r="BP69" i="1" s="1"/>
  <c r="BQ80" i="1"/>
  <c r="BO80" i="1"/>
  <c r="BP80" i="1" s="1"/>
  <c r="BQ64" i="1"/>
  <c r="BO64" i="1"/>
  <c r="BP64" i="1" s="1"/>
  <c r="BD21" i="1"/>
  <c r="BE20" i="1"/>
  <c r="BO83" i="1"/>
  <c r="BP83" i="1" s="1"/>
  <c r="BQ83" i="1"/>
  <c r="BQ74" i="1"/>
  <c r="BO74" i="1"/>
  <c r="BP74" i="1" s="1"/>
  <c r="BO63" i="1"/>
  <c r="BP63" i="1" s="1"/>
  <c r="BQ63" i="1"/>
  <c r="BO70" i="1"/>
  <c r="BP70" i="1" s="1"/>
  <c r="BQ70" i="1"/>
  <c r="BQ77" i="1"/>
  <c r="BO77" i="1"/>
  <c r="BP77" i="1" s="1"/>
  <c r="BQ61" i="1"/>
  <c r="BO61" i="1"/>
  <c r="BP61" i="1" s="1"/>
  <c r="BQ72" i="1"/>
  <c r="BO72" i="1"/>
  <c r="BP72" i="1" s="1"/>
  <c r="AN31" i="1"/>
  <c r="AO30" i="1"/>
  <c r="BM18" i="1"/>
  <c r="BQ18" i="1" s="1"/>
  <c r="BM34" i="1"/>
  <c r="BQ34" i="1" s="1"/>
  <c r="BM50" i="1"/>
  <c r="BQ50" i="1" s="1"/>
  <c r="BM29" i="1"/>
  <c r="BM45" i="1"/>
  <c r="BM28" i="1"/>
  <c r="BM44" i="1"/>
  <c r="BM23" i="1"/>
  <c r="BQ23" i="1" s="1"/>
  <c r="BM39" i="1"/>
  <c r="BM55" i="1"/>
  <c r="BM30" i="1"/>
  <c r="BQ30" i="1" s="1"/>
  <c r="BM20" i="1"/>
  <c r="BM47" i="1"/>
  <c r="BM22" i="1"/>
  <c r="BM38" i="1"/>
  <c r="BM54" i="1"/>
  <c r="BM17" i="1"/>
  <c r="BM33" i="1"/>
  <c r="BM49" i="1"/>
  <c r="BM16" i="1"/>
  <c r="BM32" i="1"/>
  <c r="BM48" i="1"/>
  <c r="BM15" i="1"/>
  <c r="BM27" i="1"/>
  <c r="BM43" i="1"/>
  <c r="BQ43" i="1" s="1"/>
  <c r="BQ59" i="1"/>
  <c r="BM46" i="1"/>
  <c r="BQ46" i="1" s="1"/>
  <c r="BM25" i="1"/>
  <c r="BM41" i="1"/>
  <c r="BM57" i="1"/>
  <c r="BM24" i="1"/>
  <c r="BM40" i="1"/>
  <c r="BM56" i="1"/>
  <c r="BM19" i="1"/>
  <c r="BM35" i="1"/>
  <c r="BM51" i="1"/>
  <c r="BM26" i="1"/>
  <c r="BQ26" i="1" s="1"/>
  <c r="BM42" i="1"/>
  <c r="BQ42" i="1" s="1"/>
  <c r="BM58" i="1"/>
  <c r="BQ58" i="1" s="1"/>
  <c r="BM21" i="1"/>
  <c r="BM37" i="1"/>
  <c r="BM53" i="1"/>
  <c r="BM36" i="1"/>
  <c r="BM52" i="1"/>
  <c r="BM31" i="1"/>
  <c r="BN18" i="1"/>
  <c r="BN34" i="1"/>
  <c r="BN50" i="1"/>
  <c r="BN29" i="1"/>
  <c r="BN45" i="1"/>
  <c r="BN28" i="1"/>
  <c r="BN44" i="1"/>
  <c r="BN23" i="1"/>
  <c r="BN39" i="1"/>
  <c r="BN55" i="1"/>
  <c r="BN30" i="1"/>
  <c r="BN46" i="1"/>
  <c r="BN25" i="1"/>
  <c r="BN57" i="1"/>
  <c r="BN40" i="1"/>
  <c r="BN19" i="1"/>
  <c r="BN51" i="1"/>
  <c r="BN58" i="1"/>
  <c r="BN53" i="1"/>
  <c r="BN36" i="1"/>
  <c r="BN47" i="1"/>
  <c r="BN22" i="1"/>
  <c r="BN38" i="1"/>
  <c r="BN54" i="1"/>
  <c r="BN17" i="1"/>
  <c r="BN33" i="1"/>
  <c r="BN49" i="1"/>
  <c r="BN16" i="1"/>
  <c r="BN32" i="1"/>
  <c r="BN48" i="1"/>
  <c r="BN15" i="1"/>
  <c r="BN27" i="1"/>
  <c r="BN43" i="1"/>
  <c r="BN59" i="1"/>
  <c r="BN41" i="1"/>
  <c r="BN24" i="1"/>
  <c r="BN56" i="1"/>
  <c r="BN35" i="1"/>
  <c r="BN26" i="1"/>
  <c r="BN42" i="1"/>
  <c r="BN21" i="1"/>
  <c r="BN37" i="1"/>
  <c r="BN20" i="1"/>
  <c r="BN52" i="1"/>
  <c r="BN31" i="1"/>
  <c r="Y15" i="1"/>
  <c r="X24" i="3" l="1"/>
  <c r="Y23" i="3"/>
  <c r="BE22" i="3"/>
  <c r="BD23" i="3"/>
  <c r="AO26" i="3"/>
  <c r="AN27" i="3"/>
  <c r="BD22" i="1"/>
  <c r="BE21" i="1"/>
  <c r="AN32" i="1"/>
  <c r="AO31" i="1"/>
  <c r="BO23" i="1"/>
  <c r="BP23" i="1" s="1"/>
  <c r="BO50" i="1"/>
  <c r="BP50" i="1" s="1"/>
  <c r="BO34" i="1"/>
  <c r="BP34" i="1" s="1"/>
  <c r="BO18" i="1"/>
  <c r="BP18" i="1" s="1"/>
  <c r="BO46" i="1"/>
  <c r="BP46" i="1" s="1"/>
  <c r="BO26" i="1"/>
  <c r="BP26" i="1" s="1"/>
  <c r="BO42" i="1"/>
  <c r="BP42" i="1" s="1"/>
  <c r="BO36" i="1"/>
  <c r="BP36" i="1" s="1"/>
  <c r="BQ36" i="1"/>
  <c r="BO35" i="1"/>
  <c r="BP35" i="1" s="1"/>
  <c r="BQ35" i="1"/>
  <c r="BQ32" i="1"/>
  <c r="BO32" i="1"/>
  <c r="BP32" i="1" s="1"/>
  <c r="BQ55" i="1"/>
  <c r="BO55" i="1"/>
  <c r="BP55" i="1" s="1"/>
  <c r="BQ21" i="1"/>
  <c r="BO21" i="1"/>
  <c r="BP21" i="1" s="1"/>
  <c r="BQ40" i="1"/>
  <c r="BO40" i="1"/>
  <c r="BP40" i="1" s="1"/>
  <c r="BO25" i="1"/>
  <c r="BP25" i="1" s="1"/>
  <c r="BQ25" i="1"/>
  <c r="BQ33" i="1"/>
  <c r="BO33" i="1"/>
  <c r="BP33" i="1" s="1"/>
  <c r="BP60" i="1"/>
  <c r="BO45" i="1"/>
  <c r="BP45" i="1" s="1"/>
  <c r="BQ45" i="1"/>
  <c r="BQ31" i="1"/>
  <c r="BO31" i="1"/>
  <c r="BP31" i="1" s="1"/>
  <c r="BO37" i="1"/>
  <c r="BP37" i="1" s="1"/>
  <c r="BQ37" i="1"/>
  <c r="BO56" i="1"/>
  <c r="BP56" i="1" s="1"/>
  <c r="BQ56" i="1"/>
  <c r="BQ41" i="1"/>
  <c r="BO41" i="1"/>
  <c r="BP41" i="1" s="1"/>
  <c r="BQ15" i="1"/>
  <c r="BO15" i="1"/>
  <c r="BP15" i="1" s="1"/>
  <c r="BQ49" i="1"/>
  <c r="BO49" i="1"/>
  <c r="BP49" i="1" s="1"/>
  <c r="BO38" i="1"/>
  <c r="BP38" i="1" s="1"/>
  <c r="BQ38" i="1"/>
  <c r="BQ20" i="1"/>
  <c r="BO20" i="1"/>
  <c r="BP20" i="1" s="1"/>
  <c r="BO43" i="1"/>
  <c r="BP43" i="1" s="1"/>
  <c r="BO58" i="1"/>
  <c r="BP58" i="1" s="1"/>
  <c r="BO30" i="1"/>
  <c r="BP30" i="1" s="1"/>
  <c r="BO24" i="1"/>
  <c r="BP24" i="1" s="1"/>
  <c r="BQ24" i="1"/>
  <c r="BQ17" i="1"/>
  <c r="BO17" i="1"/>
  <c r="BP17" i="1" s="1"/>
  <c r="BO47" i="1"/>
  <c r="BP47" i="1" s="1"/>
  <c r="BQ47" i="1"/>
  <c r="BQ44" i="1"/>
  <c r="BO44" i="1"/>
  <c r="BP44" i="1" s="1"/>
  <c r="BO29" i="1"/>
  <c r="BP29" i="1" s="1"/>
  <c r="BQ29" i="1"/>
  <c r="BO52" i="1"/>
  <c r="BP52" i="1" s="1"/>
  <c r="BQ52" i="1"/>
  <c r="BQ51" i="1"/>
  <c r="BO51" i="1"/>
  <c r="BP51" i="1" s="1"/>
  <c r="BO48" i="1"/>
  <c r="BP48" i="1" s="1"/>
  <c r="BQ48" i="1"/>
  <c r="BQ22" i="1"/>
  <c r="BO22" i="1"/>
  <c r="BP22" i="1" s="1"/>
  <c r="BO53" i="1"/>
  <c r="BP53" i="1" s="1"/>
  <c r="BQ53" i="1"/>
  <c r="BO19" i="1"/>
  <c r="BP19" i="1" s="1"/>
  <c r="BQ19" i="1"/>
  <c r="BO57" i="1"/>
  <c r="BP57" i="1" s="1"/>
  <c r="BQ57" i="1"/>
  <c r="BQ27" i="1"/>
  <c r="BO27" i="1"/>
  <c r="BP27" i="1" s="1"/>
  <c r="BO16" i="1"/>
  <c r="BP16" i="1" s="1"/>
  <c r="BQ16" i="1"/>
  <c r="BO54" i="1"/>
  <c r="BP54" i="1" s="1"/>
  <c r="BQ54" i="1"/>
  <c r="BO39" i="1"/>
  <c r="BP39" i="1" s="1"/>
  <c r="BQ39" i="1"/>
  <c r="BQ28" i="1"/>
  <c r="BO28" i="1"/>
  <c r="BP28" i="1" s="1"/>
  <c r="BO59" i="1"/>
  <c r="BP59" i="1" s="1"/>
  <c r="AO27" i="3" l="1"/>
  <c r="AN28" i="3"/>
  <c r="BE23" i="3"/>
  <c r="BD24" i="3"/>
  <c r="X25" i="3"/>
  <c r="Y24" i="3"/>
  <c r="BP91" i="1"/>
  <c r="BP92" i="1" s="1"/>
  <c r="B40" i="1" s="1"/>
  <c r="BQ91" i="1"/>
  <c r="BR92" i="1" s="1"/>
  <c r="B42" i="1" s="1"/>
  <c r="BD23" i="1"/>
  <c r="BE22" i="1"/>
  <c r="AN33" i="1"/>
  <c r="AO32" i="1"/>
  <c r="D30" i="1"/>
  <c r="B30" i="1"/>
  <c r="AZ92" i="1"/>
  <c r="G31" i="1" s="1"/>
  <c r="BB92" i="1"/>
  <c r="G33" i="1" s="1"/>
  <c r="AO28" i="3" l="1"/>
  <c r="AN29" i="3"/>
  <c r="X26" i="3"/>
  <c r="Y25" i="3"/>
  <c r="BE24" i="3"/>
  <c r="BD25" i="3"/>
  <c r="BD24" i="1"/>
  <c r="BE23" i="1"/>
  <c r="AN34" i="1"/>
  <c r="AO33" i="1"/>
  <c r="AG66" i="1"/>
  <c r="AG70" i="1"/>
  <c r="AG74" i="1"/>
  <c r="AG78" i="1"/>
  <c r="AG82" i="1"/>
  <c r="AG86" i="1"/>
  <c r="AG68" i="1"/>
  <c r="AG76" i="1"/>
  <c r="AG84" i="1"/>
  <c r="AG67" i="1"/>
  <c r="AG71" i="1"/>
  <c r="AG75" i="1"/>
  <c r="AG79" i="1"/>
  <c r="AG83" i="1"/>
  <c r="AG15" i="1"/>
  <c r="AG64" i="1"/>
  <c r="AG72" i="1"/>
  <c r="AG80" i="1"/>
  <c r="AG73" i="1"/>
  <c r="AG77" i="1"/>
  <c r="AG65" i="1"/>
  <c r="AG81" i="1"/>
  <c r="AG69" i="1"/>
  <c r="AG85" i="1"/>
  <c r="AH65" i="1"/>
  <c r="AH69" i="1"/>
  <c r="AH73" i="1"/>
  <c r="AH77" i="1"/>
  <c r="AH81" i="1"/>
  <c r="AH85" i="1"/>
  <c r="AH63" i="1"/>
  <c r="AH79" i="1"/>
  <c r="AH83" i="1"/>
  <c r="AH62" i="1"/>
  <c r="AH66" i="1"/>
  <c r="AH70" i="1"/>
  <c r="AH74" i="1"/>
  <c r="AH78" i="1"/>
  <c r="AH82" i="1"/>
  <c r="AH86" i="1"/>
  <c r="AH67" i="1"/>
  <c r="AH71" i="1"/>
  <c r="AH75" i="1"/>
  <c r="AH64" i="1"/>
  <c r="AH80" i="1"/>
  <c r="AH68" i="1"/>
  <c r="AH84" i="1"/>
  <c r="AH72" i="1"/>
  <c r="AH76" i="1"/>
  <c r="AG32" i="1"/>
  <c r="AG60" i="1"/>
  <c r="AG39" i="1"/>
  <c r="AG18" i="1"/>
  <c r="AG54" i="1"/>
  <c r="AG21" i="1"/>
  <c r="AG37" i="1"/>
  <c r="AG53" i="1"/>
  <c r="AG40" i="1"/>
  <c r="AG19" i="1"/>
  <c r="AG51" i="1"/>
  <c r="AG26" i="1"/>
  <c r="AG58" i="1"/>
  <c r="AG16" i="1"/>
  <c r="AG36" i="1"/>
  <c r="AG47" i="1"/>
  <c r="AG30" i="1"/>
  <c r="AG62" i="1"/>
  <c r="AG25" i="1"/>
  <c r="AG41" i="1"/>
  <c r="AG57" i="1"/>
  <c r="AG48" i="1"/>
  <c r="AG27" i="1"/>
  <c r="AG59" i="1"/>
  <c r="AG34" i="1"/>
  <c r="AG20" i="1"/>
  <c r="AG44" i="1"/>
  <c r="AG23" i="1"/>
  <c r="AG55" i="1"/>
  <c r="AG38" i="1"/>
  <c r="AG29" i="1"/>
  <c r="AG45" i="1"/>
  <c r="AG61" i="1"/>
  <c r="AG56" i="1"/>
  <c r="AG35" i="1"/>
  <c r="AG42" i="1"/>
  <c r="AG24" i="1"/>
  <c r="AG52" i="1"/>
  <c r="AG31" i="1"/>
  <c r="AG63" i="1"/>
  <c r="AG46" i="1"/>
  <c r="AG17" i="1"/>
  <c r="AG33" i="1"/>
  <c r="AG49" i="1"/>
  <c r="AG28" i="1"/>
  <c r="AG43" i="1"/>
  <c r="AG22" i="1"/>
  <c r="AG50" i="1"/>
  <c r="AH28" i="1"/>
  <c r="AH48" i="1"/>
  <c r="AH15" i="1"/>
  <c r="AH43" i="1"/>
  <c r="AH26" i="1"/>
  <c r="AH25" i="1"/>
  <c r="AH41" i="1"/>
  <c r="AH57" i="1"/>
  <c r="AH23" i="1"/>
  <c r="AH55" i="1"/>
  <c r="AH30" i="1"/>
  <c r="AH58" i="1"/>
  <c r="AH16" i="1"/>
  <c r="AH32" i="1"/>
  <c r="AH52" i="1"/>
  <c r="AH19" i="1"/>
  <c r="AH51" i="1"/>
  <c r="AH34" i="1"/>
  <c r="AH29" i="1"/>
  <c r="AH45" i="1"/>
  <c r="AH61" i="1"/>
  <c r="AH31" i="1"/>
  <c r="AH38" i="1"/>
  <c r="AH20" i="1"/>
  <c r="AH36" i="1"/>
  <c r="AH56" i="1"/>
  <c r="AH27" i="1"/>
  <c r="AH59" i="1"/>
  <c r="AH42" i="1"/>
  <c r="AH17" i="1"/>
  <c r="AH33" i="1"/>
  <c r="AH49" i="1"/>
  <c r="AH40" i="1"/>
  <c r="AH39" i="1"/>
  <c r="AH46" i="1"/>
  <c r="AH24" i="1"/>
  <c r="AH44" i="1"/>
  <c r="AH60" i="1"/>
  <c r="AH35" i="1"/>
  <c r="AH18" i="1"/>
  <c r="AH50" i="1"/>
  <c r="AH21" i="1"/>
  <c r="AH37" i="1"/>
  <c r="AH53" i="1"/>
  <c r="AH47" i="1"/>
  <c r="AH22" i="1"/>
  <c r="AH54" i="1"/>
  <c r="BQ92" i="1"/>
  <c r="B41" i="1" s="1"/>
  <c r="BA92" i="1"/>
  <c r="G32" i="1" s="1"/>
  <c r="X27" i="3" l="1"/>
  <c r="Y26" i="3"/>
  <c r="AO29" i="3"/>
  <c r="AN30" i="3"/>
  <c r="BE25" i="3"/>
  <c r="BD26" i="3"/>
  <c r="BD25" i="1"/>
  <c r="BE24" i="1"/>
  <c r="AN35" i="1"/>
  <c r="AO34" i="1"/>
  <c r="AK85" i="1"/>
  <c r="AI85" i="1"/>
  <c r="AJ85" i="1" s="1"/>
  <c r="AK64" i="1"/>
  <c r="AI64" i="1"/>
  <c r="AJ64" i="1" s="1"/>
  <c r="AI75" i="1"/>
  <c r="AJ75" i="1" s="1"/>
  <c r="AK75" i="1"/>
  <c r="AK76" i="1"/>
  <c r="AI76" i="1"/>
  <c r="AJ76" i="1" s="1"/>
  <c r="AK69" i="1"/>
  <c r="AI69" i="1"/>
  <c r="AJ69" i="1" s="1"/>
  <c r="AK73" i="1"/>
  <c r="AI73" i="1"/>
  <c r="AJ73" i="1" s="1"/>
  <c r="AI71" i="1"/>
  <c r="AJ71" i="1" s="1"/>
  <c r="AK71" i="1"/>
  <c r="AK68" i="1"/>
  <c r="AI68" i="1"/>
  <c r="AJ68" i="1" s="1"/>
  <c r="AI74" i="1"/>
  <c r="AJ74" i="1" s="1"/>
  <c r="AK74" i="1"/>
  <c r="AK81" i="1"/>
  <c r="AI81" i="1"/>
  <c r="AJ81" i="1" s="1"/>
  <c r="AK80" i="1"/>
  <c r="AI80" i="1"/>
  <c r="AJ80" i="1" s="1"/>
  <c r="AI83" i="1"/>
  <c r="AJ83" i="1" s="1"/>
  <c r="AK83" i="1"/>
  <c r="AI67" i="1"/>
  <c r="AJ67" i="1" s="1"/>
  <c r="AK67" i="1"/>
  <c r="AI86" i="1"/>
  <c r="AJ86" i="1" s="1"/>
  <c r="AK86" i="1"/>
  <c r="AI70" i="1"/>
  <c r="AJ70" i="1" s="1"/>
  <c r="AK70" i="1"/>
  <c r="AK77" i="1"/>
  <c r="AI77" i="1"/>
  <c r="AJ77" i="1" s="1"/>
  <c r="AI78" i="1"/>
  <c r="AJ78" i="1" s="1"/>
  <c r="AK78" i="1"/>
  <c r="AK65" i="1"/>
  <c r="AI65" i="1"/>
  <c r="AJ65" i="1" s="1"/>
  <c r="AK72" i="1"/>
  <c r="AI72" i="1"/>
  <c r="AJ72" i="1" s="1"/>
  <c r="AI79" i="1"/>
  <c r="AJ79" i="1" s="1"/>
  <c r="AK79" i="1"/>
  <c r="AK84" i="1"/>
  <c r="AI84" i="1"/>
  <c r="AJ84" i="1" s="1"/>
  <c r="AI82" i="1"/>
  <c r="AJ82" i="1" s="1"/>
  <c r="AK82" i="1"/>
  <c r="AI66" i="1"/>
  <c r="AJ66" i="1" s="1"/>
  <c r="AK66" i="1"/>
  <c r="AK50" i="1"/>
  <c r="AI50" i="1"/>
  <c r="AJ50" i="1" s="1"/>
  <c r="AK28" i="1"/>
  <c r="AI28" i="1"/>
  <c r="AJ28" i="1" s="1"/>
  <c r="AK46" i="1"/>
  <c r="AI46" i="1"/>
  <c r="AJ46" i="1" s="1"/>
  <c r="AK24" i="1"/>
  <c r="AI24" i="1"/>
  <c r="AJ24" i="1" s="1"/>
  <c r="AK56" i="1"/>
  <c r="AI56" i="1"/>
  <c r="AJ56" i="1" s="1"/>
  <c r="AK44" i="1"/>
  <c r="AI44" i="1"/>
  <c r="AJ44" i="1" s="1"/>
  <c r="AK27" i="1"/>
  <c r="AI27" i="1"/>
  <c r="AJ27" i="1" s="1"/>
  <c r="AK25" i="1"/>
  <c r="AI25" i="1"/>
  <c r="AJ25" i="1" s="1"/>
  <c r="AK26" i="1"/>
  <c r="AI26" i="1"/>
  <c r="AJ26" i="1" s="1"/>
  <c r="AK53" i="1"/>
  <c r="AI53" i="1"/>
  <c r="AJ53" i="1" s="1"/>
  <c r="AK18" i="1"/>
  <c r="AI18" i="1"/>
  <c r="AJ18" i="1" s="1"/>
  <c r="AK22" i="1"/>
  <c r="AI22" i="1"/>
  <c r="AJ22" i="1" s="1"/>
  <c r="AK49" i="1"/>
  <c r="AI49" i="1"/>
  <c r="AJ49" i="1" s="1"/>
  <c r="AK63" i="1"/>
  <c r="AI63" i="1"/>
  <c r="AJ63" i="1" s="1"/>
  <c r="AK42" i="1"/>
  <c r="AI42" i="1"/>
  <c r="AJ42" i="1" s="1"/>
  <c r="AK61" i="1"/>
  <c r="AI61" i="1"/>
  <c r="AJ61" i="1" s="1"/>
  <c r="AK38" i="1"/>
  <c r="AI38" i="1"/>
  <c r="AJ38" i="1" s="1"/>
  <c r="AK20" i="1"/>
  <c r="AI20" i="1"/>
  <c r="AJ20" i="1" s="1"/>
  <c r="AK48" i="1"/>
  <c r="AI48" i="1"/>
  <c r="AJ48" i="1" s="1"/>
  <c r="AK62" i="1"/>
  <c r="AI62" i="1"/>
  <c r="AJ62" i="1" s="1"/>
  <c r="AK36" i="1"/>
  <c r="AI36" i="1"/>
  <c r="AJ36" i="1" s="1"/>
  <c r="AK51" i="1"/>
  <c r="AI51" i="1"/>
  <c r="AJ51" i="1" s="1"/>
  <c r="AK37" i="1"/>
  <c r="AI37" i="1"/>
  <c r="AJ37" i="1" s="1"/>
  <c r="AK39" i="1"/>
  <c r="AI39" i="1"/>
  <c r="AJ39" i="1" s="1"/>
  <c r="AK43" i="1"/>
  <c r="AI43" i="1"/>
  <c r="AJ43" i="1" s="1"/>
  <c r="AK33" i="1"/>
  <c r="AI33" i="1"/>
  <c r="AJ33" i="1" s="1"/>
  <c r="AK31" i="1"/>
  <c r="AI31" i="1"/>
  <c r="AJ31" i="1" s="1"/>
  <c r="AK45" i="1"/>
  <c r="AI45" i="1"/>
  <c r="AJ45" i="1" s="1"/>
  <c r="AK55" i="1"/>
  <c r="AI55" i="1"/>
  <c r="AJ55" i="1" s="1"/>
  <c r="AK34" i="1"/>
  <c r="AI34" i="1"/>
  <c r="AJ34" i="1" s="1"/>
  <c r="AK57" i="1"/>
  <c r="AI57" i="1"/>
  <c r="AJ57" i="1" s="1"/>
  <c r="AK30" i="1"/>
  <c r="AI30" i="1"/>
  <c r="AJ30" i="1" s="1"/>
  <c r="AK16" i="1"/>
  <c r="AI16" i="1"/>
  <c r="AJ16" i="1" s="1"/>
  <c r="AK19" i="1"/>
  <c r="AI19" i="1"/>
  <c r="AJ19" i="1" s="1"/>
  <c r="AK21" i="1"/>
  <c r="AI21" i="1"/>
  <c r="AJ21" i="1" s="1"/>
  <c r="AK60" i="1"/>
  <c r="AI60" i="1"/>
  <c r="AJ60" i="1" s="1"/>
  <c r="AK15" i="1"/>
  <c r="AI15" i="1"/>
  <c r="AK17" i="1"/>
  <c r="AI17" i="1"/>
  <c r="AJ17" i="1" s="1"/>
  <c r="AK52" i="1"/>
  <c r="AI52" i="1"/>
  <c r="AJ52" i="1" s="1"/>
  <c r="AK35" i="1"/>
  <c r="AI35" i="1"/>
  <c r="AJ35" i="1" s="1"/>
  <c r="AK29" i="1"/>
  <c r="AI29" i="1"/>
  <c r="AJ29" i="1" s="1"/>
  <c r="AK23" i="1"/>
  <c r="AI23" i="1"/>
  <c r="AJ23" i="1" s="1"/>
  <c r="AK59" i="1"/>
  <c r="AI59" i="1"/>
  <c r="AJ59" i="1" s="1"/>
  <c r="AK41" i="1"/>
  <c r="AI41" i="1"/>
  <c r="AJ41" i="1" s="1"/>
  <c r="AK47" i="1"/>
  <c r="AI47" i="1"/>
  <c r="AJ47" i="1" s="1"/>
  <c r="AK58" i="1"/>
  <c r="AI58" i="1"/>
  <c r="AJ58" i="1" s="1"/>
  <c r="AK40" i="1"/>
  <c r="AI40" i="1"/>
  <c r="AJ40" i="1" s="1"/>
  <c r="AK54" i="1"/>
  <c r="AI54" i="1"/>
  <c r="AJ54" i="1" s="1"/>
  <c r="AK32" i="1"/>
  <c r="AI32" i="1"/>
  <c r="AJ32" i="1" s="1"/>
  <c r="Y16" i="1"/>
  <c r="BE26" i="3" l="1"/>
  <c r="BD27" i="3"/>
  <c r="AO30" i="3"/>
  <c r="AN31" i="3"/>
  <c r="X28" i="3"/>
  <c r="Y27" i="3"/>
  <c r="BD26" i="1"/>
  <c r="BE25" i="1"/>
  <c r="AN36" i="1"/>
  <c r="AO35" i="1"/>
  <c r="AK91" i="1"/>
  <c r="AL92" i="1" s="1"/>
  <c r="B33" i="1" s="1"/>
  <c r="AJ15" i="1"/>
  <c r="AJ91" i="1" s="1"/>
  <c r="Y17" i="1"/>
  <c r="AO31" i="3" l="1"/>
  <c r="AN32" i="3"/>
  <c r="BE27" i="3"/>
  <c r="BD28" i="3"/>
  <c r="Y28" i="3"/>
  <c r="X29" i="3"/>
  <c r="BD27" i="1"/>
  <c r="BE26" i="1"/>
  <c r="AN37" i="1"/>
  <c r="AO36" i="1"/>
  <c r="AJ92" i="1"/>
  <c r="B31" i="1" s="1"/>
  <c r="AK92" i="1"/>
  <c r="B32" i="1" s="1"/>
  <c r="Y18" i="1"/>
  <c r="AO32" i="3" l="1"/>
  <c r="AN33" i="3"/>
  <c r="Y29" i="3"/>
  <c r="X30" i="3"/>
  <c r="BE28" i="3"/>
  <c r="BD29" i="3"/>
  <c r="BD28" i="1"/>
  <c r="BE27" i="1"/>
  <c r="AN38" i="1"/>
  <c r="AO37" i="1"/>
  <c r="Y19" i="1"/>
  <c r="BE29" i="3" l="1"/>
  <c r="BD30" i="3"/>
  <c r="AO33" i="3"/>
  <c r="AN34" i="3"/>
  <c r="X31" i="3"/>
  <c r="Y30" i="3"/>
  <c r="BD29" i="1"/>
  <c r="BE28" i="1"/>
  <c r="AN39" i="1"/>
  <c r="AO38" i="1"/>
  <c r="Y20" i="1"/>
  <c r="Y31" i="3" l="1"/>
  <c r="X32" i="3"/>
  <c r="AO34" i="3"/>
  <c r="AN35" i="3"/>
  <c r="BE30" i="3"/>
  <c r="BD31" i="3"/>
  <c r="BD30" i="1"/>
  <c r="BE29" i="1"/>
  <c r="AN40" i="1"/>
  <c r="AO39" i="1"/>
  <c r="Y21" i="1"/>
  <c r="BE31" i="3" l="1"/>
  <c r="BD32" i="3"/>
  <c r="AO35" i="3"/>
  <c r="AN36" i="3"/>
  <c r="Y32" i="3"/>
  <c r="X33" i="3"/>
  <c r="BD31" i="1"/>
  <c r="BE30" i="1"/>
  <c r="AN41" i="1"/>
  <c r="AO40" i="1"/>
  <c r="Y22" i="1"/>
  <c r="BE32" i="3" l="1"/>
  <c r="BD33" i="3"/>
  <c r="X34" i="3"/>
  <c r="Y33" i="3"/>
  <c r="AN37" i="3"/>
  <c r="AO36" i="3"/>
  <c r="BD32" i="1"/>
  <c r="BE31" i="1"/>
  <c r="AN42" i="1"/>
  <c r="AO41" i="1"/>
  <c r="Y23" i="1"/>
  <c r="X35" i="3" l="1"/>
  <c r="Y34" i="3"/>
  <c r="BE33" i="3"/>
  <c r="BD34" i="3"/>
  <c r="AO37" i="3"/>
  <c r="AN38" i="3"/>
  <c r="BD33" i="1"/>
  <c r="BE32" i="1"/>
  <c r="AN43" i="1"/>
  <c r="AO42" i="1"/>
  <c r="Y24" i="1"/>
  <c r="BE34" i="3" l="1"/>
  <c r="BD35" i="3"/>
  <c r="Y35" i="3"/>
  <c r="X36" i="3"/>
  <c r="AN39" i="3"/>
  <c r="AO38" i="3"/>
  <c r="BD34" i="1"/>
  <c r="BE33" i="1"/>
  <c r="AN44" i="1"/>
  <c r="AO43" i="1"/>
  <c r="Y25" i="1"/>
  <c r="AO39" i="3" l="1"/>
  <c r="AN40" i="3"/>
  <c r="BE35" i="3"/>
  <c r="BD36" i="3"/>
  <c r="Y36" i="3"/>
  <c r="X37" i="3"/>
  <c r="BD35" i="1"/>
  <c r="BE34" i="1"/>
  <c r="AN45" i="1"/>
  <c r="AO44" i="1"/>
  <c r="Y26" i="1"/>
  <c r="X38" i="3" l="1"/>
  <c r="Y37" i="3"/>
  <c r="BE36" i="3"/>
  <c r="BD37" i="3"/>
  <c r="AO40" i="3"/>
  <c r="AN41" i="3"/>
  <c r="BD36" i="1"/>
  <c r="BE35" i="1"/>
  <c r="AN46" i="1"/>
  <c r="AO45" i="1"/>
  <c r="Y27" i="1"/>
  <c r="AO41" i="3" l="1"/>
  <c r="AN42" i="3"/>
  <c r="BE37" i="3"/>
  <c r="BD38" i="3"/>
  <c r="Y38" i="3"/>
  <c r="X39" i="3"/>
  <c r="BD37" i="1"/>
  <c r="BE36" i="1"/>
  <c r="AN47" i="1"/>
  <c r="AO46" i="1"/>
  <c r="Y28" i="1"/>
  <c r="X40" i="3" l="1"/>
  <c r="Y39" i="3"/>
  <c r="BE38" i="3"/>
  <c r="BD39" i="3"/>
  <c r="AO42" i="3"/>
  <c r="AN43" i="3"/>
  <c r="BD38" i="1"/>
  <c r="BE37" i="1"/>
  <c r="AN48" i="1"/>
  <c r="AO47" i="1"/>
  <c r="Y29" i="1"/>
  <c r="BE39" i="3" l="1"/>
  <c r="BD40" i="3"/>
  <c r="AO43" i="3"/>
  <c r="AN44" i="3"/>
  <c r="X41" i="3"/>
  <c r="Y40" i="3"/>
  <c r="BD39" i="1"/>
  <c r="BE38" i="1"/>
  <c r="AN49" i="1"/>
  <c r="AO48" i="1"/>
  <c r="Y30" i="1"/>
  <c r="X42" i="3" l="1"/>
  <c r="Y41" i="3"/>
  <c r="AO44" i="3"/>
  <c r="AN45" i="3"/>
  <c r="BE40" i="3"/>
  <c r="BD41" i="3"/>
  <c r="BD40" i="1"/>
  <c r="BE39" i="1"/>
  <c r="AN50" i="1"/>
  <c r="AO49" i="1"/>
  <c r="Y31" i="1"/>
  <c r="AO45" i="3" l="1"/>
  <c r="AN46" i="3"/>
  <c r="Y42" i="3"/>
  <c r="X43" i="3"/>
  <c r="BE41" i="3"/>
  <c r="BD42" i="3"/>
  <c r="BD41" i="1"/>
  <c r="BE40" i="1"/>
  <c r="AN51" i="1"/>
  <c r="AO50" i="1"/>
  <c r="Y32" i="1"/>
  <c r="X44" i="3" l="1"/>
  <c r="Y43" i="3"/>
  <c r="AO46" i="3"/>
  <c r="AN47" i="3"/>
  <c r="BE42" i="3"/>
  <c r="BD43" i="3"/>
  <c r="BD42" i="1"/>
  <c r="BE41" i="1"/>
  <c r="AN52" i="1"/>
  <c r="AO51" i="1"/>
  <c r="Y33" i="1"/>
  <c r="AO47" i="3" l="1"/>
  <c r="AN48" i="3"/>
  <c r="Y44" i="3"/>
  <c r="X45" i="3"/>
  <c r="BE43" i="3"/>
  <c r="BD44" i="3"/>
  <c r="BD43" i="1"/>
  <c r="BE42" i="1"/>
  <c r="AN53" i="1"/>
  <c r="AO52" i="1"/>
  <c r="Y34" i="1"/>
  <c r="X46" i="3" l="1"/>
  <c r="Y45" i="3"/>
  <c r="AO48" i="3"/>
  <c r="AN49" i="3"/>
  <c r="BE44" i="3"/>
  <c r="BD45" i="3"/>
  <c r="BD44" i="1"/>
  <c r="BE43" i="1"/>
  <c r="AN54" i="1"/>
  <c r="AO53" i="1"/>
  <c r="Y35" i="1"/>
  <c r="AO49" i="3" l="1"/>
  <c r="AN50" i="3"/>
  <c r="X47" i="3"/>
  <c r="Y46" i="3"/>
  <c r="BE45" i="3"/>
  <c r="BD46" i="3"/>
  <c r="BD45" i="1"/>
  <c r="BE44" i="1"/>
  <c r="AN55" i="1"/>
  <c r="AO54" i="1"/>
  <c r="Y36" i="1"/>
  <c r="AO50" i="3" l="1"/>
  <c r="AN51" i="3"/>
  <c r="X48" i="3"/>
  <c r="Y47" i="3"/>
  <c r="BE46" i="3"/>
  <c r="BD47" i="3"/>
  <c r="BD46" i="1"/>
  <c r="BE45" i="1"/>
  <c r="AN56" i="1"/>
  <c r="AO55" i="1"/>
  <c r="Y37" i="1"/>
  <c r="AO51" i="3" l="1"/>
  <c r="AN52" i="3"/>
  <c r="X49" i="3"/>
  <c r="Y48" i="3"/>
  <c r="BE47" i="3"/>
  <c r="BD48" i="3"/>
  <c r="BD47" i="1"/>
  <c r="BE46" i="1"/>
  <c r="AN57" i="1"/>
  <c r="AO56" i="1"/>
  <c r="Y38" i="1"/>
  <c r="X50" i="3" l="1"/>
  <c r="Y49" i="3"/>
  <c r="AN53" i="3"/>
  <c r="AO52" i="3"/>
  <c r="BE48" i="3"/>
  <c r="BD49" i="3"/>
  <c r="BD48" i="1"/>
  <c r="BE47" i="1"/>
  <c r="AN58" i="1"/>
  <c r="AO57" i="1"/>
  <c r="Y39" i="1"/>
  <c r="AO53" i="3" l="1"/>
  <c r="AN54" i="3"/>
  <c r="Y50" i="3"/>
  <c r="X51" i="3"/>
  <c r="BE49" i="3"/>
  <c r="BD50" i="3"/>
  <c r="BD49" i="1"/>
  <c r="BE48" i="1"/>
  <c r="AN59" i="1"/>
  <c r="AO58" i="1"/>
  <c r="Y40" i="1"/>
  <c r="AO54" i="3" l="1"/>
  <c r="AN55" i="3"/>
  <c r="BE50" i="3"/>
  <c r="BD51" i="3"/>
  <c r="X52" i="3"/>
  <c r="Y51" i="3"/>
  <c r="BD50" i="1"/>
  <c r="BE49" i="1"/>
  <c r="AN60" i="1"/>
  <c r="AO59" i="1"/>
  <c r="Y41" i="1"/>
  <c r="BE51" i="3" l="1"/>
  <c r="BD52" i="3"/>
  <c r="AO55" i="3"/>
  <c r="AN56" i="3"/>
  <c r="X53" i="3"/>
  <c r="Y52" i="3"/>
  <c r="BD51" i="1"/>
  <c r="BE50" i="1"/>
  <c r="AN61" i="1"/>
  <c r="AO60" i="1"/>
  <c r="Y42" i="1"/>
  <c r="BE52" i="3" l="1"/>
  <c r="BD53" i="3"/>
  <c r="X54" i="3"/>
  <c r="Y53" i="3"/>
  <c r="AO56" i="3"/>
  <c r="AN57" i="3"/>
  <c r="BD52" i="1"/>
  <c r="BE51" i="1"/>
  <c r="AN62" i="1"/>
  <c r="AO61" i="1"/>
  <c r="Y43" i="1"/>
  <c r="BE53" i="3" l="1"/>
  <c r="BD54" i="3"/>
  <c r="AO57" i="3"/>
  <c r="AN58" i="3"/>
  <c r="Y54" i="3"/>
  <c r="X55" i="3"/>
  <c r="BD53" i="1"/>
  <c r="BE52" i="1"/>
  <c r="AN63" i="1"/>
  <c r="AO62" i="1"/>
  <c r="Y44" i="1"/>
  <c r="BE54" i="3" l="1"/>
  <c r="BD55" i="3"/>
  <c r="X56" i="3"/>
  <c r="Y55" i="3"/>
  <c r="AO58" i="3"/>
  <c r="AN59" i="3"/>
  <c r="BD54" i="1"/>
  <c r="BE53" i="1"/>
  <c r="AN64" i="1"/>
  <c r="AO63" i="1"/>
  <c r="Y45" i="1"/>
  <c r="Y56" i="3" l="1"/>
  <c r="X57" i="3"/>
  <c r="BD56" i="3"/>
  <c r="BE55" i="3"/>
  <c r="AN60" i="3"/>
  <c r="AO59" i="3"/>
  <c r="BD55" i="1"/>
  <c r="BE54" i="1"/>
  <c r="AN65" i="1"/>
  <c r="AO64" i="1"/>
  <c r="Y46" i="1"/>
  <c r="X58" i="3" l="1"/>
  <c r="Y57" i="3"/>
  <c r="BE56" i="3"/>
  <c r="BD57" i="3"/>
  <c r="AO60" i="3"/>
  <c r="AN61" i="3"/>
  <c r="BD56" i="1"/>
  <c r="BE55" i="1"/>
  <c r="AN66" i="1"/>
  <c r="AO65" i="1"/>
  <c r="Y47" i="1"/>
  <c r="BE57" i="3" l="1"/>
  <c r="BD58" i="3"/>
  <c r="X59" i="3"/>
  <c r="Y58" i="3"/>
  <c r="AO61" i="3"/>
  <c r="AN62" i="3"/>
  <c r="BD57" i="1"/>
  <c r="BE56" i="1"/>
  <c r="AN67" i="1"/>
  <c r="AO66" i="1"/>
  <c r="Y48" i="1"/>
  <c r="BE58" i="3" l="1"/>
  <c r="BD59" i="3"/>
  <c r="X60" i="3"/>
  <c r="Y59" i="3"/>
  <c r="AO62" i="3"/>
  <c r="AN63" i="3"/>
  <c r="BD58" i="1"/>
  <c r="BE57" i="1"/>
  <c r="AN68" i="1"/>
  <c r="AO67" i="1"/>
  <c r="Y49" i="1"/>
  <c r="AO63" i="3" l="1"/>
  <c r="AN64" i="3"/>
  <c r="BE59" i="3"/>
  <c r="BD60" i="3"/>
  <c r="Y60" i="3"/>
  <c r="X61" i="3"/>
  <c r="BD59" i="1"/>
  <c r="BE58" i="1"/>
  <c r="AN69" i="1"/>
  <c r="AO68" i="1"/>
  <c r="Y50" i="1"/>
  <c r="Y61" i="3" l="1"/>
  <c r="X62" i="3"/>
  <c r="AO64" i="3"/>
  <c r="AN65" i="3"/>
  <c r="BE60" i="3"/>
  <c r="BD61" i="3"/>
  <c r="BD60" i="1"/>
  <c r="BE59" i="1"/>
  <c r="AN70" i="1"/>
  <c r="AO69" i="1"/>
  <c r="Y51" i="1"/>
  <c r="BE61" i="3" l="1"/>
  <c r="BD62" i="3"/>
  <c r="AN66" i="3"/>
  <c r="AO65" i="3"/>
  <c r="X63" i="3"/>
  <c r="Y62" i="3"/>
  <c r="BD61" i="1"/>
  <c r="BE60" i="1"/>
  <c r="AN71" i="1"/>
  <c r="AO70" i="1"/>
  <c r="Y52" i="1"/>
  <c r="X64" i="3" l="1"/>
  <c r="Y63" i="3"/>
  <c r="BE62" i="3"/>
  <c r="BD63" i="3"/>
  <c r="AO66" i="3"/>
  <c r="AN67" i="3"/>
  <c r="BD62" i="1"/>
  <c r="BE61" i="1"/>
  <c r="AN72" i="1"/>
  <c r="AO71" i="1"/>
  <c r="Y53" i="1"/>
  <c r="AO67" i="3" l="1"/>
  <c r="AN68" i="3"/>
  <c r="BE63" i="3"/>
  <c r="BD64" i="3"/>
  <c r="X65" i="3"/>
  <c r="Y64" i="3"/>
  <c r="BD63" i="1"/>
  <c r="BE62" i="1"/>
  <c r="AN73" i="1"/>
  <c r="AO72" i="1"/>
  <c r="Y54" i="1"/>
  <c r="BE64" i="3" l="1"/>
  <c r="BD65" i="3"/>
  <c r="AO68" i="3"/>
  <c r="AN69" i="3"/>
  <c r="Y65" i="3"/>
  <c r="X66" i="3"/>
  <c r="BD64" i="1"/>
  <c r="BE63" i="1"/>
  <c r="AN74" i="1"/>
  <c r="AO73" i="1"/>
  <c r="Y55" i="1"/>
  <c r="X67" i="3" l="1"/>
  <c r="Y66" i="3"/>
  <c r="AO69" i="3"/>
  <c r="AN70" i="3"/>
  <c r="BE65" i="3"/>
  <c r="BD66" i="3"/>
  <c r="BD65" i="1"/>
  <c r="BE64" i="1"/>
  <c r="AN75" i="1"/>
  <c r="AO74" i="1"/>
  <c r="Y56" i="1"/>
  <c r="BE66" i="3" l="1"/>
  <c r="BD67" i="3"/>
  <c r="AO70" i="3"/>
  <c r="AN71" i="3"/>
  <c r="X68" i="3"/>
  <c r="Y67" i="3"/>
  <c r="BD66" i="1"/>
  <c r="BE65" i="1"/>
  <c r="AN76" i="1"/>
  <c r="AO75" i="1"/>
  <c r="Y57" i="1"/>
  <c r="AO71" i="3" l="1"/>
  <c r="AN72" i="3"/>
  <c r="BE67" i="3"/>
  <c r="BD68" i="3"/>
  <c r="X69" i="3"/>
  <c r="Y68" i="3"/>
  <c r="BD67" i="1"/>
  <c r="BE66" i="1"/>
  <c r="AN77" i="1"/>
  <c r="AO76" i="1"/>
  <c r="Y58" i="1"/>
  <c r="BE68" i="3" l="1"/>
  <c r="BD69" i="3"/>
  <c r="AO72" i="3"/>
  <c r="AN73" i="3"/>
  <c r="X70" i="3"/>
  <c r="Y69" i="3"/>
  <c r="BD68" i="1"/>
  <c r="BE67" i="1"/>
  <c r="AN78" i="1"/>
  <c r="AO77" i="1"/>
  <c r="Y59" i="1"/>
  <c r="AO73" i="3" l="1"/>
  <c r="AN74" i="3"/>
  <c r="BE69" i="3"/>
  <c r="BD70" i="3"/>
  <c r="X71" i="3"/>
  <c r="Y70" i="3"/>
  <c r="BD69" i="1"/>
  <c r="BE68" i="1"/>
  <c r="AN79" i="1"/>
  <c r="AO78" i="1"/>
  <c r="Y60" i="1"/>
  <c r="BE70" i="3" l="1"/>
  <c r="BD71" i="3"/>
  <c r="AO74" i="3"/>
  <c r="AN75" i="3"/>
  <c r="X72" i="3"/>
  <c r="Y71" i="3"/>
  <c r="BD70" i="1"/>
  <c r="BE69" i="1"/>
  <c r="AN80" i="1"/>
  <c r="AO79" i="1"/>
  <c r="Y61" i="1"/>
  <c r="AO75" i="3" l="1"/>
  <c r="AN76" i="3"/>
  <c r="BE71" i="3"/>
  <c r="BD72" i="3"/>
  <c r="Y72" i="3"/>
  <c r="X73" i="3"/>
  <c r="BD71" i="1"/>
  <c r="BE70" i="1"/>
  <c r="AN81" i="1"/>
  <c r="AO80" i="1"/>
  <c r="Y62" i="1"/>
  <c r="Y73" i="3" l="1"/>
  <c r="X74" i="3"/>
  <c r="BE72" i="3"/>
  <c r="BD73" i="3"/>
  <c r="AO76" i="3"/>
  <c r="AN77" i="3"/>
  <c r="BD72" i="1"/>
  <c r="BE71" i="1"/>
  <c r="AN82" i="1"/>
  <c r="AO81" i="1"/>
  <c r="Y63" i="1"/>
  <c r="AN78" i="3" l="1"/>
  <c r="AO77" i="3"/>
  <c r="BE73" i="3"/>
  <c r="BD74" i="3"/>
  <c r="X75" i="3"/>
  <c r="Y74" i="3"/>
  <c r="BD73" i="1"/>
  <c r="BE72" i="1"/>
  <c r="AN83" i="1"/>
  <c r="AO82" i="1"/>
  <c r="Y64" i="1"/>
  <c r="Y75" i="3" l="1"/>
  <c r="X76" i="3"/>
  <c r="BE74" i="3"/>
  <c r="BD75" i="3"/>
  <c r="AN79" i="3"/>
  <c r="AO78" i="3"/>
  <c r="BD74" i="1"/>
  <c r="BE73" i="1"/>
  <c r="AN84" i="1"/>
  <c r="AO83" i="1"/>
  <c r="Y65" i="1"/>
  <c r="AO79" i="3" l="1"/>
  <c r="AN80" i="3"/>
  <c r="Y76" i="3"/>
  <c r="X77" i="3"/>
  <c r="BE75" i="3"/>
  <c r="BD76" i="3"/>
  <c r="BD75" i="1"/>
  <c r="BE74" i="1"/>
  <c r="AN85" i="1"/>
  <c r="AO84" i="1"/>
  <c r="Y66" i="1"/>
  <c r="BE76" i="3" l="1"/>
  <c r="BD77" i="3"/>
  <c r="X78" i="3"/>
  <c r="Y77" i="3"/>
  <c r="AN81" i="3"/>
  <c r="AO80" i="3"/>
  <c r="BD76" i="1"/>
  <c r="BE75" i="1"/>
  <c r="AN86" i="1"/>
  <c r="AO85" i="1"/>
  <c r="Y67" i="1"/>
  <c r="AO81" i="3" l="1"/>
  <c r="AN82" i="3"/>
  <c r="BE77" i="3"/>
  <c r="BD78" i="3"/>
  <c r="X79" i="3"/>
  <c r="Y78" i="3"/>
  <c r="BD77" i="1"/>
  <c r="BE76" i="1"/>
  <c r="AN87" i="1"/>
  <c r="AO86" i="1"/>
  <c r="Y68" i="1"/>
  <c r="Y79" i="3" l="1"/>
  <c r="X80" i="3"/>
  <c r="AO82" i="3"/>
  <c r="AN83" i="3"/>
  <c r="BE78" i="3"/>
  <c r="BD79" i="3"/>
  <c r="BD78" i="1"/>
  <c r="BE77" i="1"/>
  <c r="AN88" i="1"/>
  <c r="AO87" i="1"/>
  <c r="Y69" i="1"/>
  <c r="BE79" i="3" l="1"/>
  <c r="BD80" i="3"/>
  <c r="AO83" i="3"/>
  <c r="AN84" i="3"/>
  <c r="Y80" i="3"/>
  <c r="X81" i="3"/>
  <c r="BD79" i="1"/>
  <c r="BE78" i="1"/>
  <c r="AN89" i="1"/>
  <c r="AO88" i="1"/>
  <c r="Y70" i="1"/>
  <c r="Y81" i="3" l="1"/>
  <c r="X82" i="3"/>
  <c r="AO84" i="3"/>
  <c r="AN85" i="3"/>
  <c r="BE80" i="3"/>
  <c r="BD81" i="3"/>
  <c r="BD80" i="1"/>
  <c r="BE79" i="1"/>
  <c r="AN90" i="1"/>
  <c r="AO90" i="1" s="1"/>
  <c r="AP7" i="1" s="1"/>
  <c r="AO89" i="1"/>
  <c r="Y72" i="1"/>
  <c r="Y71" i="1"/>
  <c r="BE81" i="3" l="1"/>
  <c r="BD82" i="3"/>
  <c r="AO85" i="3"/>
  <c r="AN86" i="3"/>
  <c r="X83" i="3"/>
  <c r="Y82" i="3"/>
  <c r="AP10" i="1"/>
  <c r="G27" i="1" s="1"/>
  <c r="AQ7" i="1"/>
  <c r="BD81" i="1"/>
  <c r="BE80" i="1"/>
  <c r="Y73" i="1"/>
  <c r="AO86" i="3" l="1"/>
  <c r="AN87" i="3"/>
  <c r="BE82" i="3"/>
  <c r="BD83" i="3"/>
  <c r="X84" i="3"/>
  <c r="Y83" i="3"/>
  <c r="AQ10" i="1"/>
  <c r="G28" i="1" s="1"/>
  <c r="BD82" i="1"/>
  <c r="BE81" i="1"/>
  <c r="Y74" i="1"/>
  <c r="BE83" i="3" l="1"/>
  <c r="BD84" i="3"/>
  <c r="AO87" i="3"/>
  <c r="AN88" i="3"/>
  <c r="Y84" i="3"/>
  <c r="X85" i="3"/>
  <c r="BD83" i="1"/>
  <c r="BE82" i="1"/>
  <c r="Y75" i="1"/>
  <c r="X86" i="3" l="1"/>
  <c r="Y85" i="3"/>
  <c r="AO88" i="3"/>
  <c r="AN89" i="3"/>
  <c r="BE84" i="3"/>
  <c r="BD85" i="3"/>
  <c r="BD84" i="1"/>
  <c r="BE83" i="1"/>
  <c r="Y76" i="1"/>
  <c r="BE85" i="3" l="1"/>
  <c r="BD86" i="3"/>
  <c r="AO89" i="3"/>
  <c r="AN90" i="3"/>
  <c r="AO90" i="3" s="1"/>
  <c r="X87" i="3"/>
  <c r="Y86" i="3"/>
  <c r="BD85" i="1"/>
  <c r="BE84" i="1"/>
  <c r="Y77" i="1"/>
  <c r="X88" i="3" l="1"/>
  <c r="Y87" i="3"/>
  <c r="BE86" i="3"/>
  <c r="BD87" i="3"/>
  <c r="AQ7" i="3"/>
  <c r="AQ10" i="3" s="1"/>
  <c r="G28" i="3" s="1"/>
  <c r="AP7" i="3"/>
  <c r="AP10" i="3" s="1"/>
  <c r="G27" i="3" s="1"/>
  <c r="BD86" i="1"/>
  <c r="BE85" i="1"/>
  <c r="Y78" i="1"/>
  <c r="BE87" i="3" l="1"/>
  <c r="BD88" i="3"/>
  <c r="Y88" i="3"/>
  <c r="X89" i="3"/>
  <c r="BD87" i="1"/>
  <c r="BE86" i="1"/>
  <c r="Y79" i="1"/>
  <c r="BE88" i="3" l="1"/>
  <c r="BD89" i="3"/>
  <c r="X90" i="3"/>
  <c r="Y90" i="3" s="1"/>
  <c r="Y89" i="3"/>
  <c r="BD88" i="1"/>
  <c r="BE87" i="1"/>
  <c r="Y80" i="1"/>
  <c r="BE89" i="3" l="1"/>
  <c r="BD90" i="3"/>
  <c r="BE90" i="3" s="1"/>
  <c r="Z7" i="3"/>
  <c r="Z10" i="3" s="1"/>
  <c r="B27" i="3" s="1"/>
  <c r="AA7" i="3"/>
  <c r="AA10" i="3" s="1"/>
  <c r="B28" i="3" s="1"/>
  <c r="BD89" i="1"/>
  <c r="BE88" i="1"/>
  <c r="Y81" i="1"/>
  <c r="BG7" i="3" l="1"/>
  <c r="BG10" i="3" s="1"/>
  <c r="B37" i="3" s="1"/>
  <c r="BF7" i="3"/>
  <c r="BF10" i="3" s="1"/>
  <c r="B36" i="3" s="1"/>
  <c r="BD90" i="1"/>
  <c r="BE90" i="1" s="1"/>
  <c r="BE89" i="1"/>
  <c r="Y82" i="1"/>
  <c r="BG7" i="1" l="1"/>
  <c r="BG10" i="1" s="1"/>
  <c r="B37" i="1" s="1"/>
  <c r="BF7" i="1"/>
  <c r="BF10" i="1" s="1"/>
  <c r="B36" i="1" s="1"/>
  <c r="Y83" i="1"/>
  <c r="Y84" i="1" l="1"/>
  <c r="Y85" i="1" l="1"/>
  <c r="Y86" i="1" l="1"/>
  <c r="Y87" i="1" l="1"/>
  <c r="Y88" i="1" l="1"/>
  <c r="Y90" i="1" l="1"/>
  <c r="Y89" i="1"/>
  <c r="B27" i="1" l="1"/>
  <c r="AA7" i="1"/>
  <c r="AA10" i="1" s="1"/>
  <c r="B28" i="1" s="1"/>
</calcChain>
</file>

<file path=xl/sharedStrings.xml><?xml version="1.0" encoding="utf-8"?>
<sst xmlns="http://schemas.openxmlformats.org/spreadsheetml/2006/main" count="546" uniqueCount="157">
  <si>
    <t>WISCONSIN DEPARTMENT OF TRANSPORTATION</t>
  </si>
  <si>
    <t>GENERAL INFORMATION</t>
  </si>
  <si>
    <t>LOCATION INFORMATION</t>
  </si>
  <si>
    <t>DATE:</t>
  </si>
  <si>
    <t>DAY:</t>
  </si>
  <si>
    <t>WEATHER:</t>
  </si>
  <si>
    <t>PAVEMENT CONDITION:</t>
  </si>
  <si>
    <t>HIGHWAY:</t>
  </si>
  <si>
    <t>COUNTY:</t>
  </si>
  <si>
    <t>DIRECTION OF TRAVEL:</t>
  </si>
  <si>
    <t>POSTED SPEED:</t>
  </si>
  <si>
    <t>SPEED (MPH)</t>
  </si>
  <si>
    <t>TIME OF STUDY:</t>
  </si>
  <si>
    <t>OBSERVER(S):</t>
  </si>
  <si>
    <t>PASSENGER VEHICLES</t>
  </si>
  <si>
    <t>TRUCKS</t>
  </si>
  <si>
    <t>TOTAL VEHICLES</t>
  </si>
  <si>
    <t>TOTAL</t>
  </si>
  <si>
    <t>SPEED VALUE</t>
  </si>
  <si>
    <t>CUMULATIVE VEH.</t>
  </si>
  <si>
    <t>CUMULATIVE %</t>
  </si>
  <si>
    <t>FIELD COMMENTS</t>
  </si>
  <si>
    <t>AVERAGE SPEED</t>
  </si>
  <si>
    <t>TO</t>
  </si>
  <si>
    <t>PERCENT IN PACE</t>
  </si>
  <si>
    <t>PERCENT OVER PACE</t>
  </si>
  <si>
    <t>PERCENT UNDER PACE</t>
  </si>
  <si>
    <t>85TH %</t>
  </si>
  <si>
    <t>% TARGET VALUE</t>
  </si>
  <si>
    <t>MATCH</t>
  </si>
  <si>
    <t>50TH %</t>
  </si>
  <si>
    <t>PACE LOW</t>
  </si>
  <si>
    <t>PACE HIGH</t>
  </si>
  <si>
    <t>10 MPH GROUPS</t>
  </si>
  <si>
    <t>MAX 10 MPH GROUP</t>
  </si>
  <si>
    <t>TOP</t>
  </si>
  <si>
    <t>BOTTOM</t>
  </si>
  <si>
    <t>IN</t>
  </si>
  <si>
    <t>OVER</t>
  </si>
  <si>
    <t>UNDER</t>
  </si>
  <si>
    <t>SUM</t>
  </si>
  <si>
    <t>VEHICLE SUMMARY PERCENTAGES</t>
  </si>
  <si>
    <t>NORTHBOUND/SOUTHBOUND</t>
  </si>
  <si>
    <t>EASTBOUND/WESTBOUND</t>
  </si>
  <si>
    <t>TOTAL TRUCKS</t>
  </si>
  <si>
    <t>NORTHBOUND/EASTBOUND CALCULATIONS</t>
  </si>
  <si>
    <t>NB/EB TOTAL</t>
  </si>
  <si>
    <t>SB/WB TOTAL</t>
  </si>
  <si>
    <t>SOUTHBOUND/WESTBOUND CALCULATIONS</t>
  </si>
  <si>
    <t>COMBINED DIRECTION CALCULATIONS</t>
  </si>
  <si>
    <t>PACE CALCULATION</t>
  </si>
  <si>
    <t>DROP DOWN CHOICES</t>
  </si>
  <si>
    <t>IRON</t>
  </si>
  <si>
    <t>ADAMS</t>
  </si>
  <si>
    <t>VILAS</t>
  </si>
  <si>
    <t>ONEIDA</t>
  </si>
  <si>
    <t>PRICE</t>
  </si>
  <si>
    <t>FOREST</t>
  </si>
  <si>
    <t>FLORENCE</t>
  </si>
  <si>
    <t>LANGLADE</t>
  </si>
  <si>
    <t>MARATHON</t>
  </si>
  <si>
    <t>MARQUETTE</t>
  </si>
  <si>
    <t>LINCOLN</t>
  </si>
  <si>
    <t>PORTAGE</t>
  </si>
  <si>
    <t>WOOD</t>
  </si>
  <si>
    <t>WAUSHARA</t>
  </si>
  <si>
    <t>WAUPACA</t>
  </si>
  <si>
    <t>GREEN LAKE</t>
  </si>
  <si>
    <t>SHAWANO</t>
  </si>
  <si>
    <t>MENOMINEE</t>
  </si>
  <si>
    <t>COUNTY</t>
  </si>
  <si>
    <t>HIGHWAY</t>
  </si>
  <si>
    <t>DIRECTION</t>
  </si>
  <si>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</si>
  <si>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</si>
  <si>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</si>
  <si>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</si>
  <si>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</si>
  <si>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</si>
  <si>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</si>
  <si>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</si>
  <si>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WEATHER</t>
  </si>
  <si>
    <t>CLOUDY</t>
  </si>
  <si>
    <t>SNOW</t>
  </si>
  <si>
    <t>RAIN</t>
  </si>
  <si>
    <t>PAVEMENT CONDITION</t>
  </si>
  <si>
    <t>DRY</t>
  </si>
  <si>
    <t>WET</t>
  </si>
  <si>
    <t>CLEAR</t>
  </si>
  <si>
    <t>FOG</t>
  </si>
  <si>
    <t>STUDY LOCATION:</t>
  </si>
  <si>
    <t>SPEED DATA FIELD SHEET</t>
  </si>
  <si>
    <t>MUNICIPALITY:</t>
  </si>
  <si>
    <t>85TH PERCENTILE*</t>
  </si>
  <si>
    <t>50TH PERCENTILE†</t>
  </si>
  <si>
    <t>PACE RANGE‡</t>
  </si>
  <si>
    <t>COMBINED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</si>
  <si>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</si>
  <si>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</si>
  <si>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</si>
  <si>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</si>
  <si>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</si>
  <si>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</si>
  <si>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</si>
  <si>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</si>
  <si>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</si>
  <si>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</si>
  <si>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</si>
  <si>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</si>
  <si>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</si>
  <si>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</si>
  <si>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</si>
  <si>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</si>
  <si>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</si>
  <si>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FOND DU LAC</t>
  </si>
  <si>
    <t>GRANT</t>
  </si>
  <si>
    <t>GREEN</t>
  </si>
  <si>
    <t>IOWA</t>
  </si>
  <si>
    <t>JACKSON</t>
  </si>
  <si>
    <t>JEFFERSON</t>
  </si>
  <si>
    <t>JUNEAU</t>
  </si>
  <si>
    <t>KENOSHA</t>
  </si>
  <si>
    <t>KEWAUNEE</t>
  </si>
  <si>
    <t>LA CROSSE</t>
  </si>
  <si>
    <t>LAFAYETTE</t>
  </si>
  <si>
    <t>MANITOWOC</t>
  </si>
  <si>
    <t>MARINETTE</t>
  </si>
  <si>
    <t>MILWAUKEE</t>
  </si>
  <si>
    <t>MONROE</t>
  </si>
  <si>
    <t>OCONTO</t>
  </si>
  <si>
    <t>OUTAGAMIE</t>
  </si>
  <si>
    <t>OZAUKEE</t>
  </si>
  <si>
    <t>PEPIN</t>
  </si>
  <si>
    <t>PIERCE</t>
  </si>
  <si>
    <t>POLK</t>
  </si>
  <si>
    <t>RACINE</t>
  </si>
  <si>
    <t>RICHLAND</t>
  </si>
  <si>
    <t>ROCK</t>
  </si>
  <si>
    <t>RUSK</t>
  </si>
  <si>
    <t>SAUK</t>
  </si>
  <si>
    <t>SAWYER</t>
  </si>
  <si>
    <t>SHEBOYGAN</t>
  </si>
  <si>
    <t>ST. CROIX</t>
  </si>
  <si>
    <t>TAYLOR</t>
  </si>
  <si>
    <t>TREMPEALEAU</t>
  </si>
  <si>
    <t>VERNON</t>
  </si>
  <si>
    <t>WALWORTH</t>
  </si>
  <si>
    <t>WASHBURN</t>
  </si>
  <si>
    <t>WASHINGTON</t>
  </si>
  <si>
    <t>WAUKESHA</t>
  </si>
  <si>
    <t>WINNEBAGO</t>
  </si>
  <si>
    <t>ADDRESS</t>
  </si>
  <si>
    <t>CITY, STATE, ZIP</t>
  </si>
  <si>
    <t>TOTAL VEH</t>
  </si>
  <si>
    <t>OTHER</t>
  </si>
  <si>
    <t>MUNICIPALITY</t>
  </si>
  <si>
    <t>SPEED DATA COLLECTION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</si>
</sst>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85351115451523"/>
      </left>
      <right style="thin">
        <color theme="4" tint="0.39985351115451523"/>
      </right>
      <top style="thin">
        <color theme="4" tint="0.39985351115451523"/>
      </top>
      <bottom style="thin">
        <color theme="4" tint="0.39985351115451523"/>
      </bottom>
      <diagonal/>
    </border>
    <border>
      <left style="thin">
        <color theme="4" tint="0.39985351115451523"/>
      </left>
      <right/>
      <top style="thin">
        <color theme="4" tint="0.39985351115451523"/>
      </top>
      <bottom style="thin">
        <color theme="4" tint="0.39985351115451523"/>
      </bottom>
      <diagonal/>
    </border>
    <border>
      <left/>
      <right/>
      <top style="thin">
        <color theme="4" tint="0.39985351115451523"/>
      </top>
      <bottom style="thin">
        <color theme="4" tint="0.39985351115451523"/>
      </bottom>
      <diagonal/>
    </border>
    <border>
      <left/>
      <right style="thin">
        <color theme="4" tint="0.39985351115451523"/>
      </right>
      <top style="thin">
        <color theme="4" tint="0.39985351115451523"/>
      </top>
      <bottom style="thin">
        <color theme="4" tint="0.39985351115451523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  <border>
      <left/>
      <right/>
      <top style="thin">
        <color theme="4" tint="0.39991454817346722"/>
      </top>
      <bottom/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/>
      <bottom style="thin">
        <color theme="4" tint="0.39991454817346722"/>
      </bottom>
      <diagonal/>
    </border>
    <border>
      <left/>
      <right/>
      <top/>
      <bottom style="thin">
        <color theme="4" tint="0.39991454817346722"/>
      </bottom>
      <diagonal/>
    </border>
    <border>
      <left/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88402966399123"/>
      </left>
      <right/>
      <top style="thin">
        <color theme="4" tint="0.39988402966399123"/>
      </top>
      <bottom style="thin">
        <color theme="4" tint="0.39988402966399123"/>
      </bottom>
      <diagonal/>
    </border>
    <border>
      <left/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88402966399123"/>
      </left>
      <right/>
      <top/>
      <bottom/>
      <diagonal/>
    </border>
    <border>
      <left/>
      <right/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88402966399123"/>
      </left>
      <right/>
      <top style="thin">
        <color theme="4" tint="0.39988402966399123"/>
      </top>
      <bottom/>
      <diagonal/>
    </border>
    <border>
      <left/>
      <right/>
      <top style="thin">
        <color theme="4" tint="0.39988402966399123"/>
      </top>
      <bottom/>
      <diagonal/>
    </border>
    <border>
      <left/>
      <right style="thin">
        <color theme="4" tint="0.39988402966399123"/>
      </right>
      <top style="thin">
        <color theme="4" tint="0.39988402966399123"/>
      </top>
      <bottom/>
      <diagonal/>
    </border>
    <border>
      <left/>
      <right style="thin">
        <color theme="4" tint="0.39988402966399123"/>
      </right>
      <top/>
      <bottom/>
      <diagonal/>
    </border>
    <border>
      <left style="thin">
        <color theme="4" tint="0.39988402966399123"/>
      </left>
      <right/>
      <top/>
      <bottom style="thin">
        <color theme="4" tint="0.39988402966399123"/>
      </bottom>
      <diagonal/>
    </border>
    <border>
      <left/>
      <right/>
      <top/>
      <bottom style="thin">
        <color theme="4" tint="0.39988402966399123"/>
      </bottom>
      <diagonal/>
    </border>
    <border>
      <left/>
      <right style="thin">
        <color theme="4" tint="0.39988402966399123"/>
      </right>
      <top/>
      <bottom style="thin">
        <color theme="4" tint="0.39988402966399123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thin">
        <color theme="4" tint="0.39991454817346722"/>
      </top>
      <bottom/>
      <diagonal/>
    </border>
    <border>
      <left/>
      <right style="medium">
        <color theme="4"/>
      </right>
      <top style="thin">
        <color theme="4" tint="0.39991454817346722"/>
      </top>
      <bottom/>
      <diagonal/>
    </border>
    <border>
      <left style="thin">
        <color theme="4" tint="0.399853511154515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4"/>
      </left>
      <right/>
      <top/>
      <bottom style="thin">
        <color theme="4" tint="0.39991454817346722"/>
      </bottom>
      <diagonal/>
    </border>
    <border>
      <left/>
      <right style="medium">
        <color theme="4"/>
      </right>
      <top/>
      <bottom style="thin">
        <color theme="4" tint="0.399914548173467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/>
    <xf numFmtId="0" fontId="1" fillId="0" borderId="1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24" xfId="0" applyFont="1" applyBorder="1"/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2" fillId="0" borderId="0" xfId="0" applyFont="1" applyBorder="1"/>
    <xf numFmtId="0" fontId="1" fillId="0" borderId="28" xfId="0" applyFont="1" applyBorder="1" applyAlignment="1">
      <alignment horizontal="right"/>
    </xf>
    <xf numFmtId="0" fontId="2" fillId="0" borderId="13" xfId="0" applyFont="1" applyFill="1" applyBorder="1"/>
    <xf numFmtId="164" fontId="1" fillId="0" borderId="18" xfId="0" applyNumberFormat="1" applyFont="1" applyBorder="1" applyAlignment="1">
      <alignment horizontal="right"/>
    </xf>
    <xf numFmtId="0" fontId="2" fillId="0" borderId="24" xfId="0" applyFont="1" applyFill="1" applyBorder="1"/>
    <xf numFmtId="164" fontId="1" fillId="0" borderId="24" xfId="0" applyNumberFormat="1" applyFont="1" applyBorder="1" applyAlignment="1">
      <alignment horizontal="right"/>
    </xf>
    <xf numFmtId="0" fontId="1" fillId="2" borderId="0" xfId="0" applyFont="1" applyFill="1" applyBorder="1"/>
    <xf numFmtId="0" fontId="1" fillId="2" borderId="4" xfId="0" applyFont="1" applyFill="1" applyBorder="1"/>
    <xf numFmtId="0" fontId="1" fillId="0" borderId="14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2" fillId="0" borderId="27" xfId="0" applyFont="1" applyFill="1" applyBorder="1"/>
    <xf numFmtId="164" fontId="1" fillId="0" borderId="27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0" fontId="2" fillId="0" borderId="29" xfId="0" applyFont="1" applyBorder="1"/>
    <xf numFmtId="0" fontId="2" fillId="0" borderId="12" xfId="0" applyFont="1" applyFill="1" applyBorder="1"/>
    <xf numFmtId="0" fontId="2" fillId="0" borderId="24" xfId="0" applyFont="1" applyBorder="1"/>
    <xf numFmtId="0" fontId="2" fillId="0" borderId="30" xfId="0" applyFont="1" applyFill="1" applyBorder="1"/>
    <xf numFmtId="0" fontId="2" fillId="0" borderId="23" xfId="0" applyFont="1" applyBorder="1"/>
    <xf numFmtId="0" fontId="2" fillId="0" borderId="29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2" fillId="0" borderId="19" xfId="0" applyFont="1" applyBorder="1"/>
    <xf numFmtId="0" fontId="2" fillId="0" borderId="22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/>
    <xf numFmtId="0" fontId="1" fillId="0" borderId="22" xfId="0" applyFont="1" applyBorder="1"/>
    <xf numFmtId="0" fontId="10" fillId="0" borderId="63" xfId="0" applyFont="1" applyBorder="1" applyAlignment="1"/>
    <xf numFmtId="0" fontId="10" fillId="0" borderId="0" xfId="0" applyFont="1" applyBorder="1" applyAlignment="1"/>
    <xf numFmtId="0" fontId="1" fillId="0" borderId="70" xfId="0" applyFont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2" fillId="0" borderId="71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2" borderId="72" xfId="0" applyFont="1" applyFill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2" fillId="0" borderId="63" xfId="0" applyFont="1" applyBorder="1" applyAlignme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7" fillId="4" borderId="36" xfId="0" applyFont="1" applyFill="1" applyBorder="1" applyAlignment="1" applyProtection="1">
      <protection locked="0"/>
    </xf>
    <xf numFmtId="0" fontId="8" fillId="5" borderId="34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8" fillId="5" borderId="36" xfId="0" applyFont="1" applyFill="1" applyBorder="1" applyAlignment="1" applyProtection="1">
      <alignment horizontal="right"/>
      <protection locked="0"/>
    </xf>
    <xf numFmtId="0" fontId="0" fillId="5" borderId="36" xfId="0" applyFont="1" applyFill="1" applyBorder="1" applyAlignment="1" applyProtection="1">
      <alignment horizontal="right"/>
      <protection locked="0"/>
    </xf>
    <xf numFmtId="0" fontId="8" fillId="0" borderId="34" xfId="0" applyFont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right"/>
      <protection locked="0"/>
    </xf>
    <xf numFmtId="0" fontId="0" fillId="0" borderId="36" xfId="0" applyFont="1" applyBorder="1" applyAlignment="1" applyProtection="1">
      <alignment horizontal="right"/>
      <protection locked="0"/>
    </xf>
    <xf numFmtId="0" fontId="0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8" fillId="5" borderId="35" xfId="0" applyFont="1" applyFill="1" applyBorder="1" applyAlignment="1" applyProtection="1">
      <alignment horizontal="left"/>
      <protection locked="0"/>
    </xf>
    <xf numFmtId="0" fontId="8" fillId="0" borderId="35" xfId="0" applyFont="1" applyBorder="1" applyAlignment="1" applyProtection="1">
      <alignment horizontal="left"/>
      <protection locked="0"/>
    </xf>
    <xf numFmtId="0" fontId="8" fillId="5" borderId="36" xfId="0" applyFont="1" applyFill="1" applyBorder="1" applyAlignment="1" applyProtection="1">
      <alignment horizontal="left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165" fontId="0" fillId="0" borderId="0" xfId="0" applyNumberFormat="1" applyFont="1" applyFill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left"/>
      <protection locked="0"/>
    </xf>
    <xf numFmtId="0" fontId="0" fillId="0" borderId="37" xfId="0" applyFont="1" applyBorder="1" applyAlignment="1" applyProtection="1">
      <protection locked="0"/>
    </xf>
    <xf numFmtId="0" fontId="0" fillId="0" borderId="38" xfId="0" applyFont="1" applyBorder="1" applyAlignment="1" applyProtection="1">
      <alignment horizontal="center"/>
      <protection locked="0"/>
    </xf>
    <xf numFmtId="0" fontId="0" fillId="0" borderId="39" xfId="0" applyFont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5" borderId="36" xfId="0" applyFont="1" applyFill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79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horizontal="center" vertical="center"/>
    </xf>
    <xf numFmtId="0" fontId="1" fillId="3" borderId="81" xfId="0" applyFont="1" applyFill="1" applyBorder="1" applyAlignment="1">
      <alignment horizontal="center" vertical="center"/>
    </xf>
    <xf numFmtId="0" fontId="8" fillId="5" borderId="34" xfId="0" applyFont="1" applyFill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8" fillId="5" borderId="35" xfId="0" applyFont="1" applyFill="1" applyBorder="1" applyAlignment="1" applyProtection="1">
      <alignment horizontal="left" vertical="center"/>
      <protection locked="0"/>
    </xf>
    <xf numFmtId="0" fontId="8" fillId="5" borderId="36" xfId="0" applyFont="1" applyFill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0" fillId="0" borderId="37" xfId="0" applyFont="1" applyBorder="1" applyAlignment="1" applyProtection="1">
      <alignment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wrapText="1" indent="2"/>
    </xf>
    <xf numFmtId="0" fontId="0" fillId="0" borderId="5" xfId="0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wrapText="1" indent="2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4" fontId="0" fillId="5" borderId="37" xfId="0" applyNumberFormat="1" applyFont="1" applyFill="1" applyBorder="1" applyAlignment="1" applyProtection="1">
      <alignment horizontal="center"/>
      <protection locked="0"/>
    </xf>
    <xf numFmtId="164" fontId="0" fillId="5" borderId="38" xfId="0" applyNumberFormat="1" applyFont="1" applyFill="1" applyBorder="1" applyAlignment="1" applyProtection="1">
      <alignment horizontal="center"/>
      <protection locked="0"/>
    </xf>
    <xf numFmtId="164" fontId="0" fillId="5" borderId="39" xfId="0" applyNumberFormat="1" applyFont="1" applyFill="1" applyBorder="1" applyAlignment="1" applyProtection="1">
      <alignment horizontal="center"/>
      <protection locked="0"/>
    </xf>
    <xf numFmtId="0" fontId="7" fillId="4" borderId="34" xfId="0" applyFont="1" applyFill="1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0" fontId="8" fillId="0" borderId="34" xfId="0" applyFont="1" applyBorder="1" applyAlignment="1" applyProtection="1">
      <alignment horizontal="left" vertical="top"/>
      <protection locked="0"/>
    </xf>
    <xf numFmtId="0" fontId="8" fillId="0" borderId="34" xfId="0" applyFont="1" applyBorder="1" applyAlignment="1" applyProtection="1">
      <alignment horizontal="left"/>
      <protection locked="0"/>
    </xf>
    <xf numFmtId="0" fontId="0" fillId="0" borderId="41" xfId="0" applyFont="1" applyBorder="1" applyAlignment="1" applyProtection="1">
      <alignment horizontal="center"/>
      <protection locked="0"/>
    </xf>
    <xf numFmtId="0" fontId="0" fillId="0" borderId="40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top" wrapText="1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0" fillId="0" borderId="47" xfId="0" applyFont="1" applyBorder="1" applyAlignment="1" applyProtection="1">
      <alignment horizontal="center"/>
      <protection locked="0"/>
    </xf>
    <xf numFmtId="0" fontId="0" fillId="0" borderId="48" xfId="0" applyFont="1" applyBorder="1" applyAlignment="1" applyProtection="1">
      <alignment horizontal="center"/>
      <protection locked="0"/>
    </xf>
    <xf numFmtId="165" fontId="0" fillId="5" borderId="37" xfId="0" applyNumberFormat="1" applyFont="1" applyFill="1" applyBorder="1" applyAlignment="1" applyProtection="1">
      <alignment horizontal="center"/>
      <protection locked="0"/>
    </xf>
    <xf numFmtId="165" fontId="0" fillId="5" borderId="38" xfId="0" applyNumberFormat="1" applyFont="1" applyFill="1" applyBorder="1" applyAlignment="1" applyProtection="1">
      <alignment horizontal="center"/>
      <protection locked="0"/>
    </xf>
    <xf numFmtId="165" fontId="0" fillId="5" borderId="39" xfId="0" applyNumberFormat="1" applyFont="1" applyFill="1" applyBorder="1" applyAlignment="1" applyProtection="1">
      <alignment horizontal="center"/>
      <protection locked="0"/>
    </xf>
    <xf numFmtId="164" fontId="0" fillId="0" borderId="37" xfId="0" applyNumberFormat="1" applyFont="1" applyBorder="1" applyAlignment="1" applyProtection="1">
      <alignment horizontal="center"/>
      <protection locked="0"/>
    </xf>
    <xf numFmtId="164" fontId="0" fillId="0" borderId="38" xfId="0" applyNumberFormat="1" applyFont="1" applyBorder="1" applyAlignment="1" applyProtection="1">
      <alignment horizontal="center"/>
      <protection locked="0"/>
    </xf>
    <xf numFmtId="164" fontId="0" fillId="0" borderId="39" xfId="0" applyNumberFormat="1" applyFont="1" applyBorder="1" applyAlignment="1" applyProtection="1">
      <alignment horizontal="center"/>
      <protection locked="0"/>
    </xf>
    <xf numFmtId="0" fontId="7" fillId="4" borderId="37" xfId="0" applyFont="1" applyFill="1" applyBorder="1" applyAlignment="1" applyProtection="1">
      <alignment horizontal="center"/>
      <protection locked="0"/>
    </xf>
    <xf numFmtId="0" fontId="7" fillId="4" borderId="38" xfId="0" applyFont="1" applyFill="1" applyBorder="1" applyAlignment="1" applyProtection="1">
      <alignment horizontal="center"/>
      <protection locked="0"/>
    </xf>
    <xf numFmtId="0" fontId="7" fillId="4" borderId="39" xfId="0" applyFont="1" applyFill="1" applyBorder="1" applyAlignment="1" applyProtection="1">
      <alignment horizontal="center"/>
      <protection locked="0"/>
    </xf>
    <xf numFmtId="0" fontId="8" fillId="5" borderId="68" xfId="0" applyFont="1" applyFill="1" applyBorder="1" applyAlignment="1" applyProtection="1">
      <alignment horizontal="center"/>
      <protection locked="0"/>
    </xf>
    <xf numFmtId="0" fontId="8" fillId="5" borderId="44" xfId="0" applyFont="1" applyFill="1" applyBorder="1" applyAlignment="1" applyProtection="1">
      <alignment horizontal="center"/>
      <protection locked="0"/>
    </xf>
    <xf numFmtId="0" fontId="8" fillId="5" borderId="69" xfId="0" applyFont="1" applyFill="1" applyBorder="1" applyAlignment="1" applyProtection="1">
      <alignment horizontal="center"/>
      <protection locked="0"/>
    </xf>
    <xf numFmtId="0" fontId="8" fillId="5" borderId="65" xfId="0" applyFont="1" applyFill="1" applyBorder="1" applyAlignment="1" applyProtection="1">
      <alignment horizontal="center" vertical="top"/>
      <protection locked="0"/>
    </xf>
    <xf numFmtId="0" fontId="8" fillId="5" borderId="66" xfId="0" applyFont="1" applyFill="1" applyBorder="1" applyAlignment="1" applyProtection="1">
      <alignment horizontal="center" vertical="top"/>
      <protection locked="0"/>
    </xf>
    <xf numFmtId="0" fontId="8" fillId="5" borderId="67" xfId="0" applyFont="1" applyFill="1" applyBorder="1" applyAlignment="1" applyProtection="1">
      <alignment horizontal="center" vertical="top"/>
      <protection locked="0"/>
    </xf>
    <xf numFmtId="0" fontId="7" fillId="4" borderId="49" xfId="0" applyFont="1" applyFill="1" applyBorder="1" applyAlignment="1" applyProtection="1">
      <alignment horizontal="center"/>
      <protection locked="0"/>
    </xf>
    <xf numFmtId="0" fontId="7" fillId="4" borderId="52" xfId="0" applyFont="1" applyFill="1" applyBorder="1" applyAlignment="1" applyProtection="1">
      <alignment horizontal="center"/>
      <protection locked="0"/>
    </xf>
    <xf numFmtId="0" fontId="7" fillId="4" borderId="50" xfId="0" applyFont="1" applyFill="1" applyBorder="1" applyAlignment="1" applyProtection="1">
      <alignment horizontal="center"/>
      <protection locked="0"/>
    </xf>
    <xf numFmtId="0" fontId="0" fillId="5" borderId="41" xfId="0" applyFont="1" applyFill="1" applyBorder="1" applyAlignment="1" applyProtection="1">
      <alignment horizontal="center"/>
      <protection locked="0"/>
    </xf>
    <xf numFmtId="0" fontId="0" fillId="5" borderId="40" xfId="0" applyFont="1" applyFill="1" applyBorder="1" applyAlignment="1" applyProtection="1">
      <alignment horizontal="center"/>
      <protection locked="0"/>
    </xf>
    <xf numFmtId="0" fontId="0" fillId="5" borderId="42" xfId="0" applyFont="1" applyFill="1" applyBorder="1" applyAlignment="1" applyProtection="1">
      <alignment horizontal="center"/>
      <protection locked="0"/>
    </xf>
    <xf numFmtId="165" fontId="0" fillId="0" borderId="37" xfId="0" applyNumberFormat="1" applyFont="1" applyBorder="1" applyAlignment="1" applyProtection="1">
      <alignment horizontal="center"/>
      <protection locked="0"/>
    </xf>
    <xf numFmtId="165" fontId="0" fillId="0" borderId="38" xfId="0" applyNumberFormat="1" applyFont="1" applyBorder="1" applyAlignment="1" applyProtection="1">
      <alignment horizontal="center"/>
      <protection locked="0"/>
    </xf>
    <xf numFmtId="165" fontId="0" fillId="0" borderId="39" xfId="0" applyNumberFormat="1" applyFont="1" applyBorder="1" applyAlignment="1" applyProtection="1">
      <alignment horizontal="center"/>
      <protection locked="0"/>
    </xf>
    <xf numFmtId="0" fontId="9" fillId="4" borderId="60" xfId="0" applyFont="1" applyFill="1" applyBorder="1" applyAlignment="1" applyProtection="1">
      <alignment horizontal="center" vertical="top"/>
      <protection locked="0"/>
    </xf>
    <xf numFmtId="0" fontId="9" fillId="4" borderId="61" xfId="0" applyFont="1" applyFill="1" applyBorder="1" applyAlignment="1" applyProtection="1">
      <alignment horizontal="center" vertical="top"/>
      <protection locked="0"/>
    </xf>
    <xf numFmtId="0" fontId="9" fillId="4" borderId="62" xfId="0" applyFont="1" applyFill="1" applyBorder="1" applyAlignment="1" applyProtection="1">
      <alignment horizontal="center" vertical="top"/>
      <protection locked="0"/>
    </xf>
    <xf numFmtId="0" fontId="9" fillId="4" borderId="63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64" xfId="0" applyFont="1" applyFill="1" applyBorder="1" applyAlignment="1" applyProtection="1">
      <alignment horizontal="center" vertical="center"/>
      <protection locked="0"/>
    </xf>
    <xf numFmtId="0" fontId="8" fillId="5" borderId="63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5" borderId="64" xfId="0" applyFont="1" applyFill="1" applyBorder="1" applyAlignment="1" applyProtection="1">
      <alignment horizontal="center" vertical="center"/>
      <protection locked="0"/>
    </xf>
    <xf numFmtId="0" fontId="9" fillId="4" borderId="73" xfId="0" applyFont="1" applyFill="1" applyBorder="1" applyAlignment="1" applyProtection="1">
      <alignment horizontal="center"/>
      <protection locked="0"/>
    </xf>
    <xf numFmtId="0" fontId="9" fillId="4" borderId="47" xfId="0" applyFont="1" applyFill="1" applyBorder="1" applyAlignment="1" applyProtection="1">
      <alignment horizontal="center"/>
      <protection locked="0"/>
    </xf>
    <xf numFmtId="0" fontId="9" fillId="4" borderId="74" xfId="0" applyFont="1" applyFill="1" applyBorder="1" applyAlignment="1" applyProtection="1">
      <alignment horizontal="center"/>
      <protection locked="0"/>
    </xf>
    <xf numFmtId="164" fontId="0" fillId="5" borderId="36" xfId="0" applyNumberFormat="1" applyFont="1" applyFill="1" applyBorder="1" applyAlignment="1" applyProtection="1">
      <alignment horizontal="center"/>
      <protection locked="0"/>
    </xf>
    <xf numFmtId="164" fontId="0" fillId="0" borderId="36" xfId="0" applyNumberFormat="1" applyFont="1" applyBorder="1" applyAlignment="1" applyProtection="1">
      <alignment horizontal="center"/>
      <protection locked="0"/>
    </xf>
    <xf numFmtId="164" fontId="0" fillId="0" borderId="36" xfId="0" applyNumberFormat="1" applyFont="1" applyBorder="1" applyProtection="1">
      <protection locked="0"/>
    </xf>
    <xf numFmtId="165" fontId="0" fillId="5" borderId="36" xfId="0" applyNumberFormat="1" applyFont="1" applyFill="1" applyBorder="1" applyAlignment="1" applyProtection="1">
      <alignment horizontal="center"/>
      <protection locked="0"/>
    </xf>
    <xf numFmtId="0" fontId="7" fillId="4" borderId="36" xfId="0" applyFont="1" applyFill="1" applyBorder="1" applyAlignment="1" applyProtection="1">
      <alignment horizontal="center"/>
      <protection locked="0"/>
    </xf>
    <xf numFmtId="14" fontId="0" fillId="5" borderId="37" xfId="0" applyNumberFormat="1" applyFont="1" applyFill="1" applyBorder="1" applyAlignment="1" applyProtection="1">
      <alignment horizontal="center"/>
      <protection locked="0"/>
    </xf>
    <xf numFmtId="14" fontId="0" fillId="5" borderId="38" xfId="0" applyNumberFormat="1" applyFont="1" applyFill="1" applyBorder="1" applyAlignment="1" applyProtection="1">
      <alignment horizontal="center"/>
      <protection locked="0"/>
    </xf>
    <xf numFmtId="14" fontId="0" fillId="5" borderId="39" xfId="0" applyNumberFormat="1" applyFont="1" applyFill="1" applyBorder="1" applyAlignment="1" applyProtection="1">
      <alignment horizontal="center"/>
      <protection locked="0"/>
    </xf>
    <xf numFmtId="0" fontId="0" fillId="5" borderId="34" xfId="0" applyFont="1" applyFill="1" applyBorder="1" applyAlignment="1" applyProtection="1">
      <alignment horizontal="center"/>
      <protection locked="0"/>
    </xf>
    <xf numFmtId="0" fontId="1" fillId="0" borderId="53" xfId="0" applyFont="1" applyBorder="1" applyAlignment="1" applyProtection="1">
      <alignment horizontal="center" vertical="top" wrapText="1"/>
      <protection locked="0"/>
    </xf>
    <xf numFmtId="0" fontId="1" fillId="0" borderId="54" xfId="0" applyFont="1" applyBorder="1" applyAlignment="1" applyProtection="1">
      <alignment horizontal="center" vertical="top" wrapText="1"/>
      <protection locked="0"/>
    </xf>
    <xf numFmtId="0" fontId="1" fillId="0" borderId="55" xfId="0" applyFont="1" applyBorder="1" applyAlignment="1" applyProtection="1">
      <alignment horizontal="center" vertical="top" wrapText="1"/>
      <protection locked="0"/>
    </xf>
    <xf numFmtId="0" fontId="1" fillId="0" borderId="51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56" xfId="0" applyFont="1" applyBorder="1" applyAlignment="1" applyProtection="1">
      <alignment horizontal="center" vertical="top" wrapText="1"/>
      <protection locked="0"/>
    </xf>
    <xf numFmtId="0" fontId="1" fillId="0" borderId="57" xfId="0" applyFont="1" applyBorder="1" applyAlignment="1" applyProtection="1">
      <alignment horizontal="center" vertical="top" wrapText="1"/>
      <protection locked="0"/>
    </xf>
    <xf numFmtId="0" fontId="1" fillId="0" borderId="58" xfId="0" applyFont="1" applyBorder="1" applyAlignment="1" applyProtection="1">
      <alignment horizontal="center" vertical="top" wrapText="1"/>
      <protection locked="0"/>
    </xf>
    <xf numFmtId="0" fontId="1" fillId="0" borderId="59" xfId="0" applyFont="1" applyBorder="1" applyAlignment="1" applyProtection="1">
      <alignment horizontal="center" vertical="top" wrapText="1"/>
      <protection locked="0"/>
    </xf>
    <xf numFmtId="165" fontId="0" fillId="0" borderId="37" xfId="0" applyNumberFormat="1" applyFont="1" applyBorder="1" applyAlignment="1" applyProtection="1">
      <alignment horizontal="center" vertical="center"/>
      <protection locked="0"/>
    </xf>
    <xf numFmtId="165" fontId="0" fillId="0" borderId="38" xfId="0" applyNumberFormat="1" applyFont="1" applyBorder="1" applyAlignment="1" applyProtection="1">
      <alignment horizontal="center" vertical="center"/>
      <protection locked="0"/>
    </xf>
    <xf numFmtId="165" fontId="0" fillId="0" borderId="39" xfId="0" applyNumberFormat="1" applyFont="1" applyBorder="1" applyAlignment="1" applyProtection="1">
      <alignment horizontal="center" vertical="center"/>
      <protection locked="0"/>
    </xf>
    <xf numFmtId="165" fontId="0" fillId="5" borderId="37" xfId="0" applyNumberFormat="1" applyFont="1" applyFill="1" applyBorder="1" applyAlignment="1" applyProtection="1">
      <alignment horizontal="center" vertical="center"/>
      <protection locked="0"/>
    </xf>
    <xf numFmtId="165" fontId="0" fillId="5" borderId="38" xfId="0" applyNumberFormat="1" applyFont="1" applyFill="1" applyBorder="1" applyAlignment="1" applyProtection="1">
      <alignment horizontal="center" vertical="center"/>
      <protection locked="0"/>
    </xf>
    <xf numFmtId="165" fontId="0" fillId="5" borderId="39" xfId="0" applyNumberFormat="1" applyFont="1" applyFill="1" applyBorder="1" applyAlignment="1" applyProtection="1">
      <alignment horizontal="center" vertical="center"/>
      <protection locked="0"/>
    </xf>
    <xf numFmtId="164" fontId="0" fillId="5" borderId="37" xfId="0" applyNumberFormat="1" applyFont="1" applyFill="1" applyBorder="1" applyAlignment="1" applyProtection="1">
      <alignment horizontal="center" vertical="center"/>
      <protection locked="0"/>
    </xf>
    <xf numFmtId="164" fontId="0" fillId="5" borderId="38" xfId="0" applyNumberFormat="1" applyFont="1" applyFill="1" applyBorder="1" applyAlignment="1" applyProtection="1">
      <alignment horizontal="center" vertical="center"/>
      <protection locked="0"/>
    </xf>
    <xf numFmtId="164" fontId="0" fillId="5" borderId="39" xfId="0" applyNumberFormat="1" applyFont="1" applyFill="1" applyBorder="1" applyAlignment="1" applyProtection="1">
      <alignment horizontal="center" vertical="center"/>
      <protection locked="0"/>
    </xf>
    <xf numFmtId="164" fontId="0" fillId="0" borderId="37" xfId="0" applyNumberFormat="1" applyFont="1" applyBorder="1" applyAlignment="1" applyProtection="1">
      <alignment horizontal="center" vertical="center"/>
      <protection locked="0"/>
    </xf>
    <xf numFmtId="164" fontId="0" fillId="0" borderId="38" xfId="0" applyNumberFormat="1" applyFont="1" applyBorder="1" applyAlignment="1" applyProtection="1">
      <alignment horizontal="center" vertical="center"/>
      <protection locked="0"/>
    </xf>
    <xf numFmtId="164" fontId="0" fillId="0" borderId="39" xfId="0" applyNumberFormat="1" applyFont="1" applyBorder="1" applyAlignment="1" applyProtection="1">
      <alignment horizontal="center" vertical="center"/>
      <protection locked="0"/>
    </xf>
    <xf numFmtId="164" fontId="0" fillId="5" borderId="36" xfId="0" applyNumberFormat="1" applyFont="1" applyFill="1" applyBorder="1" applyAlignment="1" applyProtection="1">
      <alignment horizontal="center" vertical="center"/>
      <protection locked="0"/>
    </xf>
    <xf numFmtId="165" fontId="0" fillId="5" borderId="36" xfId="0" applyNumberFormat="1" applyFont="1" applyFill="1" applyBorder="1" applyAlignment="1" applyProtection="1">
      <alignment horizontal="center" vertical="center"/>
      <protection locked="0"/>
    </xf>
    <xf numFmtId="164" fontId="0" fillId="0" borderId="36" xfId="0" applyNumberFormat="1" applyFont="1" applyBorder="1" applyAlignment="1" applyProtection="1">
      <alignment horizontal="center" vertical="center"/>
      <protection locked="0"/>
    </xf>
    <xf numFmtId="164" fontId="0" fillId="0" borderId="36" xfId="0" applyNumberFormat="1" applyFont="1" applyBorder="1" applyAlignment="1" applyProtection="1">
      <alignment vertical="center"/>
      <protection locked="0"/>
    </xf>
    <xf numFmtId="0" fontId="0" fillId="5" borderId="41" xfId="0" applyFont="1" applyFill="1" applyBorder="1" applyAlignment="1" applyProtection="1">
      <alignment horizontal="center" vertical="center"/>
      <protection locked="0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0" fillId="5" borderId="42" xfId="0" applyFont="1" applyFill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/>
      <protection locked="0"/>
    </xf>
    <xf numFmtId="0" fontId="0" fillId="0" borderId="48" xfId="0" applyFont="1" applyBorder="1" applyAlignment="1" applyProtection="1">
      <alignment horizontal="center" vertical="center"/>
      <protection locked="0"/>
    </xf>
    <xf numFmtId="14" fontId="0" fillId="5" borderId="37" xfId="0" applyNumberFormat="1" applyFont="1" applyFill="1" applyBorder="1" applyAlignment="1" applyProtection="1">
      <alignment horizontal="center" vertical="center"/>
      <protection locked="0"/>
    </xf>
    <xf numFmtId="14" fontId="0" fillId="5" borderId="38" xfId="0" applyNumberFormat="1" applyFont="1" applyFill="1" applyBorder="1" applyAlignment="1" applyProtection="1">
      <alignment horizontal="center" vertical="center"/>
      <protection locked="0"/>
    </xf>
    <xf numFmtId="14" fontId="0" fillId="5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left" vertical="center" wrapText="1" indent="2"/>
      <protection locked="0"/>
    </xf>
    <xf numFmtId="0" fontId="1" fillId="0" borderId="54" xfId="0" applyFont="1" applyBorder="1" applyAlignment="1" applyProtection="1">
      <alignment horizontal="left" vertical="center" wrapText="1" indent="2"/>
      <protection locked="0"/>
    </xf>
    <xf numFmtId="0" fontId="1" fillId="0" borderId="55" xfId="0" applyFont="1" applyBorder="1" applyAlignment="1" applyProtection="1">
      <alignment horizontal="left" vertical="center" wrapText="1" indent="2"/>
      <protection locked="0"/>
    </xf>
    <xf numFmtId="0" fontId="1" fillId="0" borderId="51" xfId="0" applyFont="1" applyBorder="1" applyAlignment="1" applyProtection="1">
      <alignment horizontal="left" vertical="center" wrapText="1" indent="2"/>
      <protection locked="0"/>
    </xf>
    <xf numFmtId="0" fontId="1" fillId="0" borderId="0" xfId="0" applyFont="1" applyBorder="1" applyAlignment="1" applyProtection="1">
      <alignment horizontal="left" vertical="center" wrapText="1" indent="2"/>
      <protection locked="0"/>
    </xf>
    <xf numFmtId="0" fontId="1" fillId="0" borderId="56" xfId="0" applyFont="1" applyBorder="1" applyAlignment="1" applyProtection="1">
      <alignment horizontal="left" vertical="center" wrapText="1" indent="2"/>
      <protection locked="0"/>
    </xf>
    <xf numFmtId="0" fontId="1" fillId="0" borderId="57" xfId="0" applyFont="1" applyBorder="1" applyAlignment="1" applyProtection="1">
      <alignment horizontal="left" vertical="center" wrapText="1" indent="2"/>
      <protection locked="0"/>
    </xf>
    <xf numFmtId="0" fontId="1" fillId="0" borderId="58" xfId="0" applyFont="1" applyBorder="1" applyAlignment="1" applyProtection="1">
      <alignment horizontal="left" vertical="center" wrapText="1" indent="2"/>
      <protection locked="0"/>
    </xf>
    <xf numFmtId="0" fontId="1" fillId="0" borderId="59" xfId="0" applyFont="1" applyBorder="1" applyAlignment="1" applyProtection="1">
      <alignment horizontal="left" vertical="center" wrapText="1" indent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SPEED DISTRIBUTION CHART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Main_LaserGun!$A$26</c:f>
              <c:strCache>
                <c:ptCount val="1"/>
                <c:pt idx="0">
                  <c:v>EASTBOUND STUDY RESULTS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chemeClr val="tx1"/>
              </a:solidFill>
            </a:ln>
          </c:spPr>
          <c:invertIfNegative val="0"/>
          <c:cat>
            <c:numRef>
              <c:f>Main_LaserGun!$M$10:$M$90</c:f>
              <c:numCache>
                <c:formatCode>General</c:formatCode>
                <c:ptCount val="8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  <c:pt idx="76">
                  <c:v>91</c:v>
                </c:pt>
                <c:pt idx="77">
                  <c:v>92</c:v>
                </c:pt>
                <c:pt idx="78">
                  <c:v>93</c:v>
                </c:pt>
                <c:pt idx="79">
                  <c:v>94</c:v>
                </c:pt>
                <c:pt idx="80">
                  <c:v>95</c:v>
                </c:pt>
              </c:numCache>
            </c:numRef>
          </c:cat>
          <c:val>
            <c:numRef>
              <c:f>Main_LaserGun!$U$10:$U$90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1-499F-B1CC-7159B6AC27C7}"/>
            </c:ext>
          </c:extLst>
        </c:ser>
        <c:ser>
          <c:idx val="2"/>
          <c:order val="1"/>
          <c:tx>
            <c:strRef>
              <c:f>Main_LaserGun!$F$26</c:f>
              <c:strCache>
                <c:ptCount val="1"/>
                <c:pt idx="0">
                  <c:v>WESTBOUND STUDY RESULTS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tx1"/>
              </a:solidFill>
            </a:ln>
          </c:spPr>
          <c:invertIfNegative val="0"/>
          <c:cat>
            <c:numRef>
              <c:f>Main_LaserGun!$M$10:$M$90</c:f>
              <c:numCache>
                <c:formatCode>General</c:formatCode>
                <c:ptCount val="8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  <c:pt idx="76">
                  <c:v>91</c:v>
                </c:pt>
                <c:pt idx="77">
                  <c:v>92</c:v>
                </c:pt>
                <c:pt idx="78">
                  <c:v>93</c:v>
                </c:pt>
                <c:pt idx="79">
                  <c:v>94</c:v>
                </c:pt>
                <c:pt idx="80">
                  <c:v>95</c:v>
                </c:pt>
              </c:numCache>
            </c:numRef>
          </c:cat>
          <c:val>
            <c:numRef>
              <c:f>Main_LaserGun!$V$10:$V$90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1-499F-B1CC-7159B6AC2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590824"/>
        <c:axId val="486593568"/>
      </c:barChart>
      <c:catAx>
        <c:axId val="486590824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SPEED (MPH)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593568"/>
        <c:crosses val="autoZero"/>
        <c:auto val="1"/>
        <c:lblAlgn val="ctr"/>
        <c:lblOffset val="100"/>
        <c:noMultiLvlLbl val="1"/>
      </c:catAx>
      <c:valAx>
        <c:axId val="48659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59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431039766625239"/>
          <c:y val="8.5786160500109648E-2"/>
          <c:w val="0.29135814897820206"/>
          <c:h val="0.21360168513661767"/>
        </c:manualLayout>
      </c:layout>
      <c:overlay val="1"/>
    </c:legend>
    <c:plotVisOnly val="0"/>
    <c:dispBlanksAs val="gap"/>
    <c:showDLblsOverMax val="0"/>
  </c:chart>
  <c:spPr>
    <a:noFill/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S-CURVE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S-Curve Plot</c:v>
          </c:tx>
          <c:spPr>
            <a:ln w="19050">
              <a:noFill/>
            </a:ln>
          </c:spPr>
          <c:marker>
            <c:symbol val="circle"/>
            <c:size val="5"/>
          </c:marker>
          <c:xVal>
            <c:numRef>
              <c:f>Main_LaserGun!$M$10:$M$90</c:f>
              <c:numCache>
                <c:formatCode>General</c:formatCode>
                <c:ptCount val="8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  <c:pt idx="76">
                  <c:v>91</c:v>
                </c:pt>
                <c:pt idx="77">
                  <c:v>92</c:v>
                </c:pt>
                <c:pt idx="78">
                  <c:v>93</c:v>
                </c:pt>
                <c:pt idx="79">
                  <c:v>94</c:v>
                </c:pt>
                <c:pt idx="80">
                  <c:v>95</c:v>
                </c:pt>
              </c:numCache>
            </c:numRef>
          </c:xVal>
          <c:yVal>
            <c:numRef>
              <c:f>Main_LaserGun!$BE$10:$BE$90</c:f>
              <c:numCache>
                <c:formatCode>0.0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03-4CB2-BDC1-6F8E69E5C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591608"/>
        <c:axId val="486592000"/>
      </c:scatterChart>
      <c:valAx>
        <c:axId val="4865916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</a:t>
                </a:r>
                <a:r>
                  <a:rPr lang="en-US" baseline="0"/>
                  <a:t> (MPH)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6592000"/>
        <c:crosses val="autoZero"/>
        <c:crossBetween val="midCat"/>
      </c:valAx>
      <c:valAx>
        <c:axId val="486592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>
                    <a:effectLst/>
                  </a:rPr>
                  <a:t>PERCENT VEHICLES TRAVELING LESS THAN OR EQUAL TO SPEED INDICATED (%)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486591608"/>
        <c:crosses val="autoZero"/>
        <c:crossBetween val="midCat"/>
      </c:valAx>
    </c:plotArea>
    <c:plotVisOnly val="0"/>
    <c:dispBlanksAs val="gap"/>
    <c:showDLblsOverMax val="0"/>
  </c:chart>
  <c:spPr>
    <a:ln w="38100">
      <a:solidFill>
        <a:schemeClr val="accent1"/>
      </a:solidFill>
    </a:ln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SPEED DISTRIBUTION CHART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Main_LaserGun_linked!$A$26</c:f>
              <c:strCache>
                <c:ptCount val="1"/>
                <c:pt idx="0">
                  <c:v>EASTBOUND STUDY RESULTS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chemeClr val="tx1"/>
              </a:solidFill>
            </a:ln>
          </c:spPr>
          <c:invertIfNegative val="0"/>
          <c:cat>
            <c:numRef>
              <c:f>Main_LaserGun_linked!$M$10:$M$90</c:f>
              <c:numCache>
                <c:formatCode>General</c:formatCode>
                <c:ptCount val="8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  <c:pt idx="76">
                  <c:v>91</c:v>
                </c:pt>
                <c:pt idx="77">
                  <c:v>92</c:v>
                </c:pt>
                <c:pt idx="78">
                  <c:v>93</c:v>
                </c:pt>
                <c:pt idx="79">
                  <c:v>94</c:v>
                </c:pt>
                <c:pt idx="80">
                  <c:v>95</c:v>
                </c:pt>
              </c:numCache>
            </c:numRef>
          </c:cat>
          <c:val>
            <c:numRef>
              <c:f>Main_LaserGun_linked!$U$10:$U$90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E-48E7-AA0D-FA64781599F5}"/>
            </c:ext>
          </c:extLst>
        </c:ser>
        <c:ser>
          <c:idx val="2"/>
          <c:order val="1"/>
          <c:tx>
            <c:strRef>
              <c:f>Main_LaserGun_linked!$F$26</c:f>
              <c:strCache>
                <c:ptCount val="1"/>
                <c:pt idx="0">
                  <c:v>WESTBOUND STUDY RESULTS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tx1"/>
              </a:solidFill>
            </a:ln>
          </c:spPr>
          <c:invertIfNegative val="0"/>
          <c:cat>
            <c:numRef>
              <c:f>Main_LaserGun_linked!$M$10:$M$90</c:f>
              <c:numCache>
                <c:formatCode>General</c:formatCode>
                <c:ptCount val="8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  <c:pt idx="76">
                  <c:v>91</c:v>
                </c:pt>
                <c:pt idx="77">
                  <c:v>92</c:v>
                </c:pt>
                <c:pt idx="78">
                  <c:v>93</c:v>
                </c:pt>
                <c:pt idx="79">
                  <c:v>94</c:v>
                </c:pt>
                <c:pt idx="80">
                  <c:v>95</c:v>
                </c:pt>
              </c:numCache>
            </c:numRef>
          </c:cat>
          <c:val>
            <c:numRef>
              <c:f>Main_LaserGun_linked!$V$10:$V$90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E-48E7-AA0D-FA6478159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590824"/>
        <c:axId val="486593568"/>
      </c:barChart>
      <c:catAx>
        <c:axId val="486590824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SPEED (MPH)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593568"/>
        <c:crosses val="autoZero"/>
        <c:auto val="1"/>
        <c:lblAlgn val="ctr"/>
        <c:lblOffset val="100"/>
        <c:noMultiLvlLbl val="1"/>
      </c:catAx>
      <c:valAx>
        <c:axId val="48659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59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431039766625239"/>
          <c:y val="8.5786160500109648E-2"/>
          <c:w val="0.29135814897820206"/>
          <c:h val="0.21360168513661767"/>
        </c:manualLayout>
      </c:layout>
      <c:overlay val="1"/>
    </c:legend>
    <c:plotVisOnly val="0"/>
    <c:dispBlanksAs val="gap"/>
    <c:showDLblsOverMax val="0"/>
  </c:chart>
  <c:spPr>
    <a:noFill/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S-CURVE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S-Curve Plot</c:v>
          </c:tx>
          <c:spPr>
            <a:ln w="19050">
              <a:noFill/>
            </a:ln>
          </c:spPr>
          <c:marker>
            <c:symbol val="circle"/>
            <c:size val="5"/>
          </c:marker>
          <c:xVal>
            <c:numRef>
              <c:f>Main_LaserGun_linked!$M$10:$M$90</c:f>
              <c:numCache>
                <c:formatCode>General</c:formatCode>
                <c:ptCount val="8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  <c:pt idx="76">
                  <c:v>91</c:v>
                </c:pt>
                <c:pt idx="77">
                  <c:v>92</c:v>
                </c:pt>
                <c:pt idx="78">
                  <c:v>93</c:v>
                </c:pt>
                <c:pt idx="79">
                  <c:v>94</c:v>
                </c:pt>
                <c:pt idx="80">
                  <c:v>95</c:v>
                </c:pt>
              </c:numCache>
            </c:numRef>
          </c:xVal>
          <c:yVal>
            <c:numRef>
              <c:f>Main_LaserGun_linked!$BE$10:$BE$90</c:f>
              <c:numCache>
                <c:formatCode>0.0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6E-4508-9CB7-860107A8D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591608"/>
        <c:axId val="486592000"/>
      </c:scatterChart>
      <c:valAx>
        <c:axId val="4865916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</a:t>
                </a:r>
                <a:r>
                  <a:rPr lang="en-US" baseline="0"/>
                  <a:t> (MPH)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6592000"/>
        <c:crosses val="autoZero"/>
        <c:crossBetween val="midCat"/>
      </c:valAx>
      <c:valAx>
        <c:axId val="486592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>
                    <a:effectLst/>
                  </a:rPr>
                  <a:t>PERCENT VEHICLES TRAVELING LESS THAN OR EQUAL TO SPEED INDICATED (%)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486591608"/>
        <c:crosses val="autoZero"/>
        <c:crossBetween val="midCat"/>
      </c:valAx>
    </c:plotArea>
    <c:plotVisOnly val="0"/>
    <c:dispBlanksAs val="gap"/>
    <c:showDLblsOverMax val="0"/>
  </c:chart>
  <c:spPr>
    <a:ln w="38100">
      <a:solidFill>
        <a:schemeClr val="accent1"/>
      </a:solidFill>
    </a:ln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tif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1500</xdr:rowOff>
    </xdr:from>
    <xdr:to>
      <xdr:col>9</xdr:col>
      <xdr:colOff>200297</xdr:colOff>
      <xdr:row>79</xdr:row>
      <xdr:rowOff>132129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18846</xdr:colOff>
      <xdr:row>0</xdr:row>
      <xdr:rowOff>25945</xdr:rowOff>
    </xdr:from>
    <xdr:to>
      <xdr:col>0</xdr:col>
      <xdr:colOff>1529238</xdr:colOff>
      <xdr:row>6</xdr:row>
      <xdr:rowOff>195072</xdr:rowOff>
    </xdr:to>
    <xdr:pic>
      <xdr:nvPicPr>
        <xdr:cNvPr id="5" name="Picture 4" descr="logo_large.t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846" y="25945"/>
          <a:ext cx="1510392" cy="1430999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>
    <xdr:from>
      <xdr:col>0</xdr:col>
      <xdr:colOff>0</xdr:colOff>
      <xdr:row>80</xdr:row>
      <xdr:rowOff>34342</xdr:rowOff>
    </xdr:from>
    <xdr:to>
      <xdr:col>12</xdr:col>
      <xdr:colOff>110</xdr:colOff>
      <xdr:row>88</xdr:row>
      <xdr:rowOff>187039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5851285"/>
          <a:ext cx="7108481" cy="1752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n-US" sz="1200"/>
            <a:t>*85TH PERCENTILE SPEED IS THE SPEED AT OR BELOW WHICH 85 PERCENT OF THE OBSERVED TRAFFIC TRAVELS UNDER FREE FLOW CONDITIONS</a:t>
          </a:r>
        </a:p>
        <a:p>
          <a:pPr algn="l"/>
          <a:endParaRPr lang="en-US" sz="1200"/>
        </a:p>
        <a:p>
          <a:pPr algn="l"/>
          <a:r>
            <a:rPr lang="en-US" sz="1200"/>
            <a:t>†50TH PERCENTILE SPEED IS THE SPEED AT OR BELOW WHICH 50 PERCENT OF THE OBSERVED TRAFFIC TRAVELS UNDER FREE FLOW CONDITIONS</a:t>
          </a:r>
        </a:p>
        <a:p>
          <a:pPr algn="l"/>
          <a:endParaRPr lang="en-US" sz="1200"/>
        </a:p>
        <a:p>
          <a:pPr algn="l"/>
          <a:r>
            <a:rPr lang="en-US" sz="1200"/>
            <a:t>‡PACE IS THE 10 MPH RANGE OF SPEEDS THAT COVERS THE HIGHEST NUMBER OF OBSERVATIONS FROM THE DATA SET</a:t>
          </a:r>
        </a:p>
        <a:p>
          <a:pPr algn="l"/>
          <a:endParaRPr lang="en-US" sz="1200"/>
        </a:p>
      </xdr:txBody>
    </xdr:sp>
    <xdr:clientData/>
  </xdr:twoCellAnchor>
  <xdr:twoCellAnchor>
    <xdr:from>
      <xdr:col>0</xdr:col>
      <xdr:colOff>0</xdr:colOff>
      <xdr:row>42</xdr:row>
      <xdr:rowOff>68515</xdr:rowOff>
    </xdr:from>
    <xdr:to>
      <xdr:col>9</xdr:col>
      <xdr:colOff>199657</xdr:colOff>
      <xdr:row>61</xdr:row>
      <xdr:rowOff>1919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1500</xdr:rowOff>
    </xdr:from>
    <xdr:to>
      <xdr:col>9</xdr:col>
      <xdr:colOff>200297</xdr:colOff>
      <xdr:row>79</xdr:row>
      <xdr:rowOff>132129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F995A6-7B79-45A6-812C-F80C2F808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18846</xdr:colOff>
      <xdr:row>0</xdr:row>
      <xdr:rowOff>25945</xdr:rowOff>
    </xdr:from>
    <xdr:to>
      <xdr:col>0</xdr:col>
      <xdr:colOff>1544478</xdr:colOff>
      <xdr:row>7</xdr:row>
      <xdr:rowOff>2395</xdr:rowOff>
    </xdr:to>
    <xdr:pic>
      <xdr:nvPicPr>
        <xdr:cNvPr id="3" name="Picture 2" descr="logo_large.tif">
          <a:extLst>
            <a:ext uri="{FF2B5EF4-FFF2-40B4-BE49-F238E27FC236}">
              <a16:creationId xmlns:a16="http://schemas.microsoft.com/office/drawing/2014/main" id="{76F5CBED-DF97-4D24-B159-B52270C9F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846" y="25945"/>
          <a:ext cx="1510392" cy="1426427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>
    <xdr:from>
      <xdr:col>0</xdr:col>
      <xdr:colOff>0</xdr:colOff>
      <xdr:row>80</xdr:row>
      <xdr:rowOff>34342</xdr:rowOff>
    </xdr:from>
    <xdr:to>
      <xdr:col>12</xdr:col>
      <xdr:colOff>110</xdr:colOff>
      <xdr:row>88</xdr:row>
      <xdr:rowOff>187039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FA8669-4542-408E-BD45-A066ED9833CA}"/>
            </a:ext>
          </a:extLst>
        </xdr:cNvPr>
        <xdr:cNvSpPr txBox="1"/>
      </xdr:nvSpPr>
      <xdr:spPr>
        <a:xfrm>
          <a:off x="0" y="16082062"/>
          <a:ext cx="7924910" cy="1752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n-US" sz="1200"/>
            <a:t>*85TH PERCENTILE SPEED IS THE SPEED AT OR BELOW WHICH 85 PERCENT OF THE OBSERVED TRAFFIC TRAVELS UNDER FREE FLOW CONDITIONS</a:t>
          </a:r>
        </a:p>
        <a:p>
          <a:pPr algn="l"/>
          <a:endParaRPr lang="en-US" sz="1200"/>
        </a:p>
        <a:p>
          <a:pPr algn="l"/>
          <a:r>
            <a:rPr lang="en-US" sz="1200"/>
            <a:t>†50TH PERCENTILE SPEED IS THE SPEED AT OR BELOW WHICH 50 PERCENT OF THE OBSERVED TRAFFIC TRAVELS UNDER FREE FLOW CONDITIONS</a:t>
          </a:r>
        </a:p>
        <a:p>
          <a:pPr algn="l"/>
          <a:endParaRPr lang="en-US" sz="1200"/>
        </a:p>
        <a:p>
          <a:pPr algn="l"/>
          <a:r>
            <a:rPr lang="en-US" sz="1200"/>
            <a:t>‡PACE IS THE 10 MPH RANGE OF SPEEDS THAT COVERS THE HIGHEST NUMBER OF OBSERVATIONS FROM THE DATA SET</a:t>
          </a:r>
        </a:p>
        <a:p>
          <a:pPr algn="l"/>
          <a:endParaRPr lang="en-US" sz="1200"/>
        </a:p>
      </xdr:txBody>
    </xdr:sp>
    <xdr:clientData/>
  </xdr:twoCellAnchor>
  <xdr:twoCellAnchor>
    <xdr:from>
      <xdr:col>0</xdr:col>
      <xdr:colOff>0</xdr:colOff>
      <xdr:row>42</xdr:row>
      <xdr:rowOff>68515</xdr:rowOff>
    </xdr:from>
    <xdr:to>
      <xdr:col>9</xdr:col>
      <xdr:colOff>199657</xdr:colOff>
      <xdr:row>61</xdr:row>
      <xdr:rowOff>1919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100370A-5A87-4158-90ED-6A879F33B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A1:W79"/>
  <sheetViews>
    <sheetView zoomScale="60" zoomScaleNormal="60" workbookViewId="0">
      <selection activeCell="B4" sqref="B4"/>
    </sheetView>
  </sheetViews>
  <sheetFormatPr defaultRowHeight="15.75" x14ac:dyDescent="0.25"/>
  <cols>
    <col min="1" max="1" width="39.28515625" style="90" customWidth="1"/>
    <col min="2" max="2" width="40.7109375" style="90" customWidth="1"/>
    <col min="3" max="3" width="1.85546875" customWidth="1"/>
    <col min="4" max="4" width="11.42578125" style="121" customWidth="1"/>
    <col min="5" max="5" width="16.28515625" style="121" bestFit="1" customWidth="1"/>
    <col min="6" max="7" width="17.140625" style="121" bestFit="1" customWidth="1"/>
    <col min="8" max="8" width="22.140625" style="121" bestFit="1" customWidth="1"/>
    <col min="9" max="10" width="22.7109375" style="121" bestFit="1" customWidth="1"/>
    <col min="11" max="11" width="10.7109375" style="108" bestFit="1" customWidth="1"/>
    <col min="17" max="17" width="0" hidden="1" customWidth="1"/>
    <col min="18" max="18" width="15.42578125" style="59" hidden="1" customWidth="1"/>
    <col min="19" max="19" width="17.5703125" style="59" hidden="1" customWidth="1"/>
    <col min="20" max="20" width="38.28515625" style="59" hidden="1" customWidth="1"/>
    <col min="21" max="21" width="17.5703125" style="59" hidden="1" customWidth="1"/>
    <col min="22" max="22" width="16.28515625" style="59" hidden="1" customWidth="1"/>
    <col min="23" max="23" width="36" style="59" hidden="1" customWidth="1"/>
    <col min="24" max="24" width="0" hidden="1" customWidth="1"/>
  </cols>
  <sheetData>
    <row r="1" spans="1:23" ht="21" x14ac:dyDescent="0.35">
      <c r="A1" s="159" t="s">
        <v>91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R1" s="144" t="s">
        <v>51</v>
      </c>
      <c r="S1" s="145"/>
      <c r="T1" s="145"/>
      <c r="U1" s="145"/>
      <c r="V1" s="145"/>
      <c r="W1" s="146"/>
    </row>
    <row r="2" spans="1:23" ht="16.5" thickBot="1" x14ac:dyDescent="0.3">
      <c r="R2" s="147"/>
      <c r="S2" s="148"/>
      <c r="T2" s="148"/>
      <c r="U2" s="148"/>
      <c r="V2" s="148"/>
      <c r="W2" s="149"/>
    </row>
    <row r="3" spans="1:23" ht="31.9" customHeight="1" thickBot="1" x14ac:dyDescent="0.3">
      <c r="A3" s="137" t="s">
        <v>1</v>
      </c>
      <c r="B3" s="138"/>
      <c r="C3" s="10"/>
      <c r="D3" s="142" t="s">
        <v>11</v>
      </c>
      <c r="E3" s="139" t="s">
        <v>14</v>
      </c>
      <c r="F3" s="140"/>
      <c r="G3" s="141"/>
      <c r="H3" s="139" t="s">
        <v>15</v>
      </c>
      <c r="I3" s="140"/>
      <c r="J3" s="141"/>
      <c r="K3" s="157" t="s">
        <v>17</v>
      </c>
      <c r="R3" s="147"/>
      <c r="S3" s="148"/>
      <c r="T3" s="148"/>
      <c r="U3" s="148"/>
      <c r="V3" s="148"/>
      <c r="W3" s="149"/>
    </row>
    <row r="4" spans="1:23" ht="21" customHeight="1" thickTop="1" thickBot="1" x14ac:dyDescent="0.3">
      <c r="A4" s="91" t="s">
        <v>3</v>
      </c>
      <c r="B4" s="96"/>
      <c r="C4" s="18"/>
      <c r="D4" s="143"/>
      <c r="E4" s="105" t="str">
        <f>IF(B17="NORTHBOUND/SOUTHBOUND", "NB VEH", "EB VEH")</f>
        <v>EB VEH</v>
      </c>
      <c r="F4" s="106" t="str">
        <f>IF(B17="NORTHBOUND/SOUTHBOUND", "SB VEH", "WB VEH")</f>
        <v>WB VEH</v>
      </c>
      <c r="G4" s="107" t="s">
        <v>153</v>
      </c>
      <c r="H4" s="105" t="str">
        <f>IF(B17="NORTHBOUND/SOUTHBOUND", "NB TRUCKS", "EB TRUCKS")</f>
        <v>EB TRUCKS</v>
      </c>
      <c r="I4" s="106" t="str">
        <f>IF(B17="NORTHBOUND/SOUTHBOUND", "SB TRUCKS", "WB TRUCKS")</f>
        <v>WB TRUCKS</v>
      </c>
      <c r="J4" s="107" t="s">
        <v>44</v>
      </c>
      <c r="K4" s="158"/>
      <c r="R4" s="147"/>
      <c r="S4" s="148"/>
      <c r="T4" s="148"/>
      <c r="U4" s="148"/>
      <c r="V4" s="148"/>
      <c r="W4" s="149"/>
    </row>
    <row r="5" spans="1:23" ht="21" customHeight="1" x14ac:dyDescent="0.25">
      <c r="A5" s="92" t="s">
        <v>4</v>
      </c>
      <c r="B5" s="97"/>
      <c r="C5" s="18"/>
      <c r="D5" s="122">
        <v>15</v>
      </c>
      <c r="E5" s="109"/>
      <c r="F5" s="110"/>
      <c r="G5" s="111">
        <f>SUM(E5:F5)</f>
        <v>0</v>
      </c>
      <c r="H5" s="109"/>
      <c r="I5" s="110"/>
      <c r="J5" s="111">
        <f>SUM(H5:I5)</f>
        <v>0</v>
      </c>
      <c r="K5" s="112">
        <f>SUM(G5,J5)</f>
        <v>0</v>
      </c>
      <c r="R5" s="147"/>
      <c r="S5" s="148"/>
      <c r="T5" s="148"/>
      <c r="U5" s="148"/>
      <c r="V5" s="148"/>
      <c r="W5" s="149"/>
    </row>
    <row r="6" spans="1:23" ht="21" customHeight="1" thickBot="1" x14ac:dyDescent="0.3">
      <c r="A6" s="92" t="s">
        <v>12</v>
      </c>
      <c r="B6" s="98"/>
      <c r="C6" s="18"/>
      <c r="D6" s="123">
        <f>D5+1</f>
        <v>16</v>
      </c>
      <c r="E6" s="113"/>
      <c r="F6" s="114"/>
      <c r="G6" s="115">
        <f t="shared" ref="G6:G69" si="0">SUM(E6:F6)</f>
        <v>0</v>
      </c>
      <c r="H6" s="113"/>
      <c r="I6" s="114"/>
      <c r="J6" s="115">
        <f t="shared" ref="J6:J69" si="1">SUM(H6:I6)</f>
        <v>0</v>
      </c>
      <c r="K6" s="116">
        <f t="shared" ref="K6:K69" si="2">SUM(G6,J6)</f>
        <v>0</v>
      </c>
      <c r="R6" s="150"/>
      <c r="S6" s="151"/>
      <c r="T6" s="151"/>
      <c r="U6" s="151"/>
      <c r="V6" s="151"/>
      <c r="W6" s="152"/>
    </row>
    <row r="7" spans="1:23" ht="21" customHeight="1" x14ac:dyDescent="0.25">
      <c r="A7" s="92" t="s">
        <v>13</v>
      </c>
      <c r="B7" s="98"/>
      <c r="C7" s="18"/>
      <c r="D7" s="123">
        <f t="shared" ref="D7:D70" si="3">D6+1</f>
        <v>17</v>
      </c>
      <c r="E7" s="113"/>
      <c r="F7" s="114"/>
      <c r="G7" s="115">
        <f t="shared" si="0"/>
        <v>0</v>
      </c>
      <c r="H7" s="113"/>
      <c r="I7" s="114"/>
      <c r="J7" s="115">
        <f t="shared" si="1"/>
        <v>0</v>
      </c>
      <c r="K7" s="116">
        <f t="shared" si="2"/>
        <v>0</v>
      </c>
      <c r="R7" s="88" t="s">
        <v>71</v>
      </c>
      <c r="S7" s="88" t="s">
        <v>70</v>
      </c>
      <c r="T7" s="88" t="s">
        <v>72</v>
      </c>
      <c r="U7" s="88" t="s">
        <v>73</v>
      </c>
      <c r="V7" s="88" t="s">
        <v>81</v>
      </c>
      <c r="W7" s="88" t="s">
        <v>85</v>
      </c>
    </row>
    <row r="8" spans="1:23" ht="21" customHeight="1" x14ac:dyDescent="0.25">
      <c r="A8" s="92" t="s">
        <v>5</v>
      </c>
      <c r="B8" s="98"/>
      <c r="C8" s="18"/>
      <c r="D8" s="123">
        <f t="shared" si="3"/>
        <v>18</v>
      </c>
      <c r="E8" s="113"/>
      <c r="F8" s="114"/>
      <c r="G8" s="115">
        <f t="shared" si="0"/>
        <v>0</v>
      </c>
      <c r="H8" s="113"/>
      <c r="I8" s="114"/>
      <c r="J8" s="115">
        <f t="shared" si="1"/>
        <v>0</v>
      </c>
      <c r="K8" s="116">
        <f t="shared" si="2"/>
        <v>0</v>
      </c>
      <c r="S8" s="59" t="s">
        <v>53</v>
      </c>
      <c r="T8" s="59" t="s">
        <v>42</v>
      </c>
      <c r="U8" s="59" t="s">
        <v>74</v>
      </c>
      <c r="V8" s="59" t="s">
        <v>88</v>
      </c>
      <c r="W8" s="59" t="s">
        <v>86</v>
      </c>
    </row>
    <row r="9" spans="1:23" ht="21" customHeight="1" thickBot="1" x14ac:dyDescent="0.3">
      <c r="A9" s="93" t="s">
        <v>6</v>
      </c>
      <c r="B9" s="99"/>
      <c r="C9" s="18"/>
      <c r="D9" s="123">
        <f t="shared" si="3"/>
        <v>19</v>
      </c>
      <c r="E9" s="113"/>
      <c r="F9" s="114"/>
      <c r="G9" s="115">
        <f t="shared" si="0"/>
        <v>0</v>
      </c>
      <c r="H9" s="113"/>
      <c r="I9" s="114"/>
      <c r="J9" s="115">
        <f t="shared" si="1"/>
        <v>0</v>
      </c>
      <c r="K9" s="116">
        <f t="shared" si="2"/>
        <v>0</v>
      </c>
      <c r="R9" s="89"/>
      <c r="S9" s="89" t="s">
        <v>97</v>
      </c>
      <c r="T9" s="89" t="s">
        <v>43</v>
      </c>
      <c r="U9" s="89" t="s">
        <v>75</v>
      </c>
      <c r="V9" s="89" t="s">
        <v>82</v>
      </c>
      <c r="W9" s="89" t="s">
        <v>87</v>
      </c>
    </row>
    <row r="10" spans="1:23" ht="21" customHeight="1" thickBot="1" x14ac:dyDescent="0.3">
      <c r="A10" s="94"/>
      <c r="B10" s="94"/>
      <c r="C10" s="18"/>
      <c r="D10" s="123">
        <f t="shared" si="3"/>
        <v>20</v>
      </c>
      <c r="E10" s="113"/>
      <c r="F10" s="114"/>
      <c r="G10" s="115">
        <f t="shared" si="0"/>
        <v>0</v>
      </c>
      <c r="H10" s="113"/>
      <c r="I10" s="114"/>
      <c r="J10" s="115">
        <f t="shared" si="1"/>
        <v>0</v>
      </c>
      <c r="K10" s="116">
        <f t="shared" si="2"/>
        <v>0</v>
      </c>
      <c r="R10" s="89"/>
      <c r="S10" s="89" t="s">
        <v>98</v>
      </c>
      <c r="T10" s="89"/>
      <c r="U10" s="89" t="s">
        <v>76</v>
      </c>
      <c r="V10" s="89" t="s">
        <v>84</v>
      </c>
      <c r="W10" s="89" t="s">
        <v>83</v>
      </c>
    </row>
    <row r="11" spans="1:23" ht="21" customHeight="1" thickBot="1" x14ac:dyDescent="0.3">
      <c r="A11" s="137" t="s">
        <v>2</v>
      </c>
      <c r="B11" s="138"/>
      <c r="C11" s="10"/>
      <c r="D11" s="123">
        <f t="shared" si="3"/>
        <v>21</v>
      </c>
      <c r="E11" s="113"/>
      <c r="F11" s="114"/>
      <c r="G11" s="115">
        <f t="shared" si="0"/>
        <v>0</v>
      </c>
      <c r="H11" s="113"/>
      <c r="I11" s="114"/>
      <c r="J11" s="115">
        <f t="shared" si="1"/>
        <v>0</v>
      </c>
      <c r="K11" s="116">
        <f t="shared" si="2"/>
        <v>0</v>
      </c>
      <c r="R11" s="89"/>
      <c r="S11" s="89" t="s">
        <v>99</v>
      </c>
      <c r="T11" s="89"/>
      <c r="U11" s="89" t="s">
        <v>77</v>
      </c>
      <c r="V11" s="89" t="s">
        <v>83</v>
      </c>
      <c r="W11" s="89" t="s">
        <v>154</v>
      </c>
    </row>
    <row r="12" spans="1:23" ht="21" customHeight="1" thickTop="1" x14ac:dyDescent="0.25">
      <c r="A12" s="91" t="s">
        <v>7</v>
      </c>
      <c r="B12" s="96"/>
      <c r="C12" s="18"/>
      <c r="D12" s="123">
        <f t="shared" si="3"/>
        <v>22</v>
      </c>
      <c r="E12" s="113"/>
      <c r="F12" s="114"/>
      <c r="G12" s="115">
        <f t="shared" si="0"/>
        <v>0</v>
      </c>
      <c r="H12" s="113"/>
      <c r="I12" s="114"/>
      <c r="J12" s="115">
        <f t="shared" si="1"/>
        <v>0</v>
      </c>
      <c r="K12" s="116">
        <f t="shared" si="2"/>
        <v>0</v>
      </c>
      <c r="R12" s="89"/>
      <c r="S12" s="89" t="s">
        <v>100</v>
      </c>
      <c r="T12" s="89"/>
      <c r="U12" s="89" t="s">
        <v>78</v>
      </c>
      <c r="V12" s="89" t="s">
        <v>89</v>
      </c>
      <c r="W12" s="89"/>
    </row>
    <row r="13" spans="1:23" ht="21" customHeight="1" x14ac:dyDescent="0.25">
      <c r="A13" s="92" t="s">
        <v>8</v>
      </c>
      <c r="B13" s="97"/>
      <c r="C13" s="18"/>
      <c r="D13" s="123">
        <f t="shared" si="3"/>
        <v>23</v>
      </c>
      <c r="E13" s="113"/>
      <c r="F13" s="114"/>
      <c r="G13" s="115">
        <f t="shared" si="0"/>
        <v>0</v>
      </c>
      <c r="H13" s="113"/>
      <c r="I13" s="114"/>
      <c r="J13" s="115">
        <f t="shared" si="1"/>
        <v>0</v>
      </c>
      <c r="K13" s="116">
        <f t="shared" si="2"/>
        <v>0</v>
      </c>
      <c r="R13" s="89"/>
      <c r="S13" s="89" t="s">
        <v>101</v>
      </c>
      <c r="T13" s="89"/>
      <c r="U13" s="89" t="s">
        <v>79</v>
      </c>
      <c r="V13" s="89" t="s">
        <v>154</v>
      </c>
      <c r="W13" s="89"/>
    </row>
    <row r="14" spans="1:23" ht="21" customHeight="1" x14ac:dyDescent="0.25">
      <c r="A14" s="92" t="s">
        <v>155</v>
      </c>
      <c r="B14" s="97"/>
      <c r="C14" s="18"/>
      <c r="D14" s="123">
        <f t="shared" si="3"/>
        <v>24</v>
      </c>
      <c r="E14" s="113"/>
      <c r="F14" s="114"/>
      <c r="G14" s="115">
        <f t="shared" si="0"/>
        <v>0</v>
      </c>
      <c r="H14" s="113"/>
      <c r="I14" s="114"/>
      <c r="J14" s="115">
        <f t="shared" si="1"/>
        <v>0</v>
      </c>
      <c r="K14" s="116">
        <f t="shared" si="2"/>
        <v>0</v>
      </c>
      <c r="R14" s="89"/>
      <c r="S14" s="89" t="s">
        <v>102</v>
      </c>
      <c r="T14" s="89"/>
      <c r="U14" s="89" t="s">
        <v>80</v>
      </c>
      <c r="V14" s="89"/>
      <c r="W14" s="89"/>
    </row>
    <row r="15" spans="1:23" ht="21" customHeight="1" x14ac:dyDescent="0.25">
      <c r="A15" s="153" t="s">
        <v>90</v>
      </c>
      <c r="B15" s="155"/>
      <c r="C15" s="18"/>
      <c r="D15" s="123">
        <f t="shared" si="3"/>
        <v>25</v>
      </c>
      <c r="E15" s="113"/>
      <c r="F15" s="114"/>
      <c r="G15" s="115">
        <f t="shared" si="0"/>
        <v>0</v>
      </c>
      <c r="H15" s="113"/>
      <c r="I15" s="114"/>
      <c r="J15" s="115">
        <f t="shared" si="1"/>
        <v>0</v>
      </c>
      <c r="K15" s="116">
        <f t="shared" si="2"/>
        <v>0</v>
      </c>
      <c r="R15" s="89"/>
      <c r="S15" s="89" t="s">
        <v>103</v>
      </c>
      <c r="T15" s="89"/>
      <c r="U15" s="89"/>
      <c r="V15" s="89"/>
      <c r="W15" s="89"/>
    </row>
    <row r="16" spans="1:23" ht="21" customHeight="1" x14ac:dyDescent="0.25">
      <c r="A16" s="154"/>
      <c r="B16" s="156"/>
      <c r="C16" s="18"/>
      <c r="D16" s="123">
        <f t="shared" si="3"/>
        <v>26</v>
      </c>
      <c r="E16" s="113"/>
      <c r="F16" s="114"/>
      <c r="G16" s="115">
        <f t="shared" si="0"/>
        <v>0</v>
      </c>
      <c r="H16" s="113"/>
      <c r="I16" s="114"/>
      <c r="J16" s="115">
        <f t="shared" si="1"/>
        <v>0</v>
      </c>
      <c r="K16" s="116">
        <f t="shared" si="2"/>
        <v>0</v>
      </c>
      <c r="S16" s="59" t="s">
        <v>104</v>
      </c>
    </row>
    <row r="17" spans="1:19" ht="21" customHeight="1" x14ac:dyDescent="0.25">
      <c r="A17" s="92" t="s">
        <v>9</v>
      </c>
      <c r="B17" s="98"/>
      <c r="C17" s="18"/>
      <c r="D17" s="123">
        <f t="shared" si="3"/>
        <v>27</v>
      </c>
      <c r="E17" s="113"/>
      <c r="F17" s="114"/>
      <c r="G17" s="115">
        <f t="shared" si="0"/>
        <v>0</v>
      </c>
      <c r="H17" s="113"/>
      <c r="I17" s="114"/>
      <c r="J17" s="115">
        <f t="shared" si="1"/>
        <v>0</v>
      </c>
      <c r="K17" s="116">
        <f t="shared" si="2"/>
        <v>0</v>
      </c>
      <c r="S17" s="59" t="s">
        <v>105</v>
      </c>
    </row>
    <row r="18" spans="1:19" ht="21" customHeight="1" thickBot="1" x14ac:dyDescent="0.3">
      <c r="A18" s="93" t="s">
        <v>10</v>
      </c>
      <c r="B18" s="99"/>
      <c r="C18" s="44"/>
      <c r="D18" s="123">
        <f t="shared" si="3"/>
        <v>28</v>
      </c>
      <c r="E18" s="113"/>
      <c r="F18" s="114"/>
      <c r="G18" s="115">
        <f t="shared" si="0"/>
        <v>0</v>
      </c>
      <c r="H18" s="113"/>
      <c r="I18" s="114"/>
      <c r="J18" s="115">
        <f t="shared" si="1"/>
        <v>0</v>
      </c>
      <c r="K18" s="116">
        <f t="shared" si="2"/>
        <v>0</v>
      </c>
      <c r="S18" s="59" t="s">
        <v>106</v>
      </c>
    </row>
    <row r="19" spans="1:19" ht="21" customHeight="1" thickBot="1" x14ac:dyDescent="0.3">
      <c r="C19" s="44"/>
      <c r="D19" s="123">
        <f t="shared" si="3"/>
        <v>29</v>
      </c>
      <c r="E19" s="113"/>
      <c r="F19" s="114"/>
      <c r="G19" s="115">
        <f t="shared" si="0"/>
        <v>0</v>
      </c>
      <c r="H19" s="113"/>
      <c r="I19" s="114"/>
      <c r="J19" s="115">
        <f t="shared" si="1"/>
        <v>0</v>
      </c>
      <c r="K19" s="116">
        <f t="shared" si="2"/>
        <v>0</v>
      </c>
      <c r="S19" s="59" t="s">
        <v>107</v>
      </c>
    </row>
    <row r="20" spans="1:19" ht="21" customHeight="1" thickBot="1" x14ac:dyDescent="0.3">
      <c r="A20" s="137" t="s">
        <v>21</v>
      </c>
      <c r="B20" s="138"/>
      <c r="C20" s="10"/>
      <c r="D20" s="123">
        <f t="shared" si="3"/>
        <v>30</v>
      </c>
      <c r="E20" s="113"/>
      <c r="F20" s="114"/>
      <c r="G20" s="115">
        <f t="shared" si="0"/>
        <v>0</v>
      </c>
      <c r="H20" s="113"/>
      <c r="I20" s="114"/>
      <c r="J20" s="115">
        <f t="shared" si="1"/>
        <v>0</v>
      </c>
      <c r="K20" s="116">
        <f t="shared" si="2"/>
        <v>0</v>
      </c>
      <c r="S20" s="59" t="s">
        <v>108</v>
      </c>
    </row>
    <row r="21" spans="1:19" ht="21" customHeight="1" thickTop="1" x14ac:dyDescent="0.25">
      <c r="A21" s="133"/>
      <c r="B21" s="134"/>
      <c r="C21" s="43"/>
      <c r="D21" s="123">
        <f t="shared" si="3"/>
        <v>31</v>
      </c>
      <c r="E21" s="113"/>
      <c r="F21" s="114"/>
      <c r="G21" s="115">
        <f t="shared" si="0"/>
        <v>0</v>
      </c>
      <c r="H21" s="113"/>
      <c r="I21" s="114"/>
      <c r="J21" s="115">
        <f t="shared" si="1"/>
        <v>0</v>
      </c>
      <c r="K21" s="116">
        <f t="shared" si="2"/>
        <v>0</v>
      </c>
      <c r="S21" s="59" t="s">
        <v>109</v>
      </c>
    </row>
    <row r="22" spans="1:19" ht="21" customHeight="1" x14ac:dyDescent="0.25">
      <c r="A22" s="133"/>
      <c r="B22" s="134"/>
      <c r="C22" s="43"/>
      <c r="D22" s="123">
        <f t="shared" si="3"/>
        <v>32</v>
      </c>
      <c r="E22" s="113"/>
      <c r="F22" s="114"/>
      <c r="G22" s="115">
        <f t="shared" si="0"/>
        <v>0</v>
      </c>
      <c r="H22" s="113"/>
      <c r="I22" s="114"/>
      <c r="J22" s="115">
        <f t="shared" si="1"/>
        <v>0</v>
      </c>
      <c r="K22" s="116">
        <f t="shared" si="2"/>
        <v>0</v>
      </c>
      <c r="S22" s="59" t="s">
        <v>110</v>
      </c>
    </row>
    <row r="23" spans="1:19" ht="21" customHeight="1" x14ac:dyDescent="0.25">
      <c r="A23" s="133"/>
      <c r="B23" s="134"/>
      <c r="C23" s="43"/>
      <c r="D23" s="123">
        <f t="shared" si="3"/>
        <v>33</v>
      </c>
      <c r="E23" s="113"/>
      <c r="F23" s="114"/>
      <c r="G23" s="115">
        <f t="shared" si="0"/>
        <v>0</v>
      </c>
      <c r="H23" s="113"/>
      <c r="I23" s="114"/>
      <c r="J23" s="115">
        <f t="shared" si="1"/>
        <v>0</v>
      </c>
      <c r="K23" s="116">
        <f t="shared" si="2"/>
        <v>0</v>
      </c>
      <c r="S23" s="59" t="s">
        <v>111</v>
      </c>
    </row>
    <row r="24" spans="1:19" ht="21" customHeight="1" x14ac:dyDescent="0.25">
      <c r="A24" s="133"/>
      <c r="B24" s="134"/>
      <c r="C24" s="43"/>
      <c r="D24" s="123">
        <f t="shared" si="3"/>
        <v>34</v>
      </c>
      <c r="E24" s="113"/>
      <c r="F24" s="114"/>
      <c r="G24" s="115">
        <f t="shared" si="0"/>
        <v>0</v>
      </c>
      <c r="H24" s="113"/>
      <c r="I24" s="114"/>
      <c r="J24" s="115">
        <f t="shared" si="1"/>
        <v>0</v>
      </c>
      <c r="K24" s="116">
        <f t="shared" si="2"/>
        <v>0</v>
      </c>
      <c r="S24" s="59" t="s">
        <v>112</v>
      </c>
    </row>
    <row r="25" spans="1:19" ht="21" customHeight="1" x14ac:dyDescent="0.25">
      <c r="A25" s="133"/>
      <c r="B25" s="134"/>
      <c r="C25" s="43"/>
      <c r="D25" s="123">
        <f t="shared" si="3"/>
        <v>35</v>
      </c>
      <c r="E25" s="113"/>
      <c r="F25" s="114"/>
      <c r="G25" s="115">
        <f t="shared" si="0"/>
        <v>0</v>
      </c>
      <c r="H25" s="113"/>
      <c r="I25" s="114"/>
      <c r="J25" s="115">
        <f t="shared" si="1"/>
        <v>0</v>
      </c>
      <c r="K25" s="116">
        <f t="shared" si="2"/>
        <v>0</v>
      </c>
      <c r="S25" s="59" t="s">
        <v>113</v>
      </c>
    </row>
    <row r="26" spans="1:19" ht="21" customHeight="1" x14ac:dyDescent="0.25">
      <c r="A26" s="133"/>
      <c r="B26" s="134"/>
      <c r="C26" s="43"/>
      <c r="D26" s="123">
        <f t="shared" si="3"/>
        <v>36</v>
      </c>
      <c r="E26" s="113"/>
      <c r="F26" s="114"/>
      <c r="G26" s="115">
        <f t="shared" si="0"/>
        <v>0</v>
      </c>
      <c r="H26" s="113"/>
      <c r="I26" s="114"/>
      <c r="J26" s="115">
        <f t="shared" si="1"/>
        <v>0</v>
      </c>
      <c r="K26" s="116">
        <f t="shared" si="2"/>
        <v>0</v>
      </c>
      <c r="S26" s="59" t="s">
        <v>58</v>
      </c>
    </row>
    <row r="27" spans="1:19" ht="21" customHeight="1" thickBot="1" x14ac:dyDescent="0.3">
      <c r="A27" s="135"/>
      <c r="B27" s="136"/>
      <c r="C27" s="43"/>
      <c r="D27" s="123">
        <f t="shared" si="3"/>
        <v>37</v>
      </c>
      <c r="E27" s="113"/>
      <c r="F27" s="114"/>
      <c r="G27" s="115">
        <f t="shared" si="0"/>
        <v>0</v>
      </c>
      <c r="H27" s="113"/>
      <c r="I27" s="114"/>
      <c r="J27" s="115">
        <f t="shared" si="1"/>
        <v>0</v>
      </c>
      <c r="K27" s="116">
        <f t="shared" si="2"/>
        <v>0</v>
      </c>
      <c r="S27" s="59" t="s">
        <v>114</v>
      </c>
    </row>
    <row r="28" spans="1:19" ht="21" customHeight="1" x14ac:dyDescent="0.25">
      <c r="D28" s="123">
        <f t="shared" si="3"/>
        <v>38</v>
      </c>
      <c r="E28" s="113"/>
      <c r="F28" s="114"/>
      <c r="G28" s="115">
        <f t="shared" si="0"/>
        <v>0</v>
      </c>
      <c r="H28" s="113"/>
      <c r="I28" s="114"/>
      <c r="J28" s="115">
        <f t="shared" si="1"/>
        <v>0</v>
      </c>
      <c r="K28" s="116">
        <f t="shared" si="2"/>
        <v>0</v>
      </c>
      <c r="S28" s="59" t="s">
        <v>57</v>
      </c>
    </row>
    <row r="29" spans="1:19" ht="21" customHeight="1" x14ac:dyDescent="0.25">
      <c r="D29" s="123">
        <f t="shared" si="3"/>
        <v>39</v>
      </c>
      <c r="E29" s="113"/>
      <c r="F29" s="114"/>
      <c r="G29" s="115">
        <f t="shared" si="0"/>
        <v>0</v>
      </c>
      <c r="H29" s="113"/>
      <c r="I29" s="114"/>
      <c r="J29" s="115">
        <f t="shared" si="1"/>
        <v>0</v>
      </c>
      <c r="K29" s="116">
        <f t="shared" si="2"/>
        <v>0</v>
      </c>
      <c r="S29" s="59" t="s">
        <v>115</v>
      </c>
    </row>
    <row r="30" spans="1:19" ht="21" customHeight="1" x14ac:dyDescent="0.25">
      <c r="D30" s="123">
        <f t="shared" si="3"/>
        <v>40</v>
      </c>
      <c r="E30" s="113"/>
      <c r="F30" s="114"/>
      <c r="G30" s="115">
        <f t="shared" si="0"/>
        <v>0</v>
      </c>
      <c r="H30" s="113"/>
      <c r="I30" s="114"/>
      <c r="J30" s="115">
        <f t="shared" si="1"/>
        <v>0</v>
      </c>
      <c r="K30" s="116">
        <f t="shared" si="2"/>
        <v>0</v>
      </c>
      <c r="S30" s="59" t="s">
        <v>116</v>
      </c>
    </row>
    <row r="31" spans="1:19" ht="21" customHeight="1" x14ac:dyDescent="0.25">
      <c r="D31" s="123">
        <f t="shared" si="3"/>
        <v>41</v>
      </c>
      <c r="E31" s="113"/>
      <c r="F31" s="114"/>
      <c r="G31" s="115">
        <f t="shared" si="0"/>
        <v>0</v>
      </c>
      <c r="H31" s="113"/>
      <c r="I31" s="114"/>
      <c r="J31" s="115">
        <f t="shared" si="1"/>
        <v>0</v>
      </c>
      <c r="K31" s="116">
        <f t="shared" si="2"/>
        <v>0</v>
      </c>
      <c r="S31" s="59" t="s">
        <v>67</v>
      </c>
    </row>
    <row r="32" spans="1:19" ht="21" customHeight="1" x14ac:dyDescent="0.25">
      <c r="D32" s="123">
        <f t="shared" si="3"/>
        <v>42</v>
      </c>
      <c r="E32" s="113"/>
      <c r="F32" s="114"/>
      <c r="G32" s="115">
        <f t="shared" si="0"/>
        <v>0</v>
      </c>
      <c r="H32" s="113"/>
      <c r="I32" s="114"/>
      <c r="J32" s="115">
        <f t="shared" si="1"/>
        <v>0</v>
      </c>
      <c r="K32" s="116">
        <f t="shared" si="2"/>
        <v>0</v>
      </c>
      <c r="S32" s="59" t="s">
        <v>117</v>
      </c>
    </row>
    <row r="33" spans="2:19" ht="21" customHeight="1" x14ac:dyDescent="0.25">
      <c r="D33" s="123">
        <f t="shared" si="3"/>
        <v>43</v>
      </c>
      <c r="E33" s="113"/>
      <c r="F33" s="114"/>
      <c r="G33" s="115">
        <f t="shared" si="0"/>
        <v>0</v>
      </c>
      <c r="H33" s="113"/>
      <c r="I33" s="114"/>
      <c r="J33" s="115">
        <f t="shared" si="1"/>
        <v>0</v>
      </c>
      <c r="K33" s="116">
        <f t="shared" si="2"/>
        <v>0</v>
      </c>
      <c r="S33" s="59" t="s">
        <v>52</v>
      </c>
    </row>
    <row r="34" spans="2:19" ht="21" customHeight="1" x14ac:dyDescent="0.25">
      <c r="D34" s="123">
        <f t="shared" si="3"/>
        <v>44</v>
      </c>
      <c r="E34" s="113"/>
      <c r="F34" s="114"/>
      <c r="G34" s="115">
        <f t="shared" si="0"/>
        <v>0</v>
      </c>
      <c r="H34" s="113"/>
      <c r="I34" s="114"/>
      <c r="J34" s="115">
        <f t="shared" si="1"/>
        <v>0</v>
      </c>
      <c r="K34" s="116">
        <f t="shared" si="2"/>
        <v>0</v>
      </c>
      <c r="S34" s="59" t="s">
        <v>118</v>
      </c>
    </row>
    <row r="35" spans="2:19" ht="21" customHeight="1" x14ac:dyDescent="0.25">
      <c r="D35" s="123">
        <f t="shared" si="3"/>
        <v>45</v>
      </c>
      <c r="E35" s="113"/>
      <c r="F35" s="114"/>
      <c r="G35" s="115">
        <f t="shared" si="0"/>
        <v>0</v>
      </c>
      <c r="H35" s="113"/>
      <c r="I35" s="114"/>
      <c r="J35" s="115">
        <f t="shared" si="1"/>
        <v>0</v>
      </c>
      <c r="K35" s="116">
        <f t="shared" si="2"/>
        <v>0</v>
      </c>
      <c r="S35" s="59" t="s">
        <v>119</v>
      </c>
    </row>
    <row r="36" spans="2:19" ht="21" customHeight="1" x14ac:dyDescent="0.25">
      <c r="D36" s="123">
        <f t="shared" si="3"/>
        <v>46</v>
      </c>
      <c r="E36" s="113"/>
      <c r="F36" s="114"/>
      <c r="G36" s="115">
        <f t="shared" si="0"/>
        <v>0</v>
      </c>
      <c r="H36" s="113"/>
      <c r="I36" s="114"/>
      <c r="J36" s="115">
        <f t="shared" si="1"/>
        <v>0</v>
      </c>
      <c r="K36" s="116">
        <f t="shared" si="2"/>
        <v>0</v>
      </c>
      <c r="S36" s="59" t="s">
        <v>120</v>
      </c>
    </row>
    <row r="37" spans="2:19" ht="21" customHeight="1" x14ac:dyDescent="0.25">
      <c r="D37" s="123">
        <f t="shared" si="3"/>
        <v>47</v>
      </c>
      <c r="E37" s="113"/>
      <c r="F37" s="114"/>
      <c r="G37" s="115">
        <f t="shared" si="0"/>
        <v>0</v>
      </c>
      <c r="H37" s="113"/>
      <c r="I37" s="114"/>
      <c r="J37" s="115">
        <f t="shared" si="1"/>
        <v>0</v>
      </c>
      <c r="K37" s="116">
        <f t="shared" si="2"/>
        <v>0</v>
      </c>
      <c r="S37" s="59" t="s">
        <v>121</v>
      </c>
    </row>
    <row r="38" spans="2:19" ht="21" customHeight="1" x14ac:dyDescent="0.25">
      <c r="B38" s="95"/>
      <c r="D38" s="123">
        <f t="shared" si="3"/>
        <v>48</v>
      </c>
      <c r="E38" s="113"/>
      <c r="F38" s="114"/>
      <c r="G38" s="115">
        <f t="shared" si="0"/>
        <v>0</v>
      </c>
      <c r="H38" s="113"/>
      <c r="I38" s="114"/>
      <c r="J38" s="115">
        <f t="shared" si="1"/>
        <v>0</v>
      </c>
      <c r="K38" s="116">
        <f t="shared" si="2"/>
        <v>0</v>
      </c>
      <c r="S38" s="59" t="s">
        <v>122</v>
      </c>
    </row>
    <row r="39" spans="2:19" ht="21" customHeight="1" x14ac:dyDescent="0.25">
      <c r="D39" s="123">
        <f t="shared" si="3"/>
        <v>49</v>
      </c>
      <c r="E39" s="113"/>
      <c r="F39" s="114"/>
      <c r="G39" s="115">
        <f t="shared" si="0"/>
        <v>0</v>
      </c>
      <c r="H39" s="113"/>
      <c r="I39" s="114"/>
      <c r="J39" s="115">
        <f t="shared" si="1"/>
        <v>0</v>
      </c>
      <c r="K39" s="116">
        <f t="shared" si="2"/>
        <v>0</v>
      </c>
      <c r="S39" s="59" t="s">
        <v>123</v>
      </c>
    </row>
    <row r="40" spans="2:19" ht="21" customHeight="1" x14ac:dyDescent="0.25">
      <c r="D40" s="123">
        <f t="shared" si="3"/>
        <v>50</v>
      </c>
      <c r="E40" s="113"/>
      <c r="F40" s="114"/>
      <c r="G40" s="115">
        <f t="shared" si="0"/>
        <v>0</v>
      </c>
      <c r="H40" s="113"/>
      <c r="I40" s="114"/>
      <c r="J40" s="115">
        <f t="shared" si="1"/>
        <v>0</v>
      </c>
      <c r="K40" s="116">
        <f t="shared" si="2"/>
        <v>0</v>
      </c>
      <c r="S40" s="59" t="s">
        <v>124</v>
      </c>
    </row>
    <row r="41" spans="2:19" ht="21" customHeight="1" x14ac:dyDescent="0.25">
      <c r="D41" s="123">
        <f t="shared" si="3"/>
        <v>51</v>
      </c>
      <c r="E41" s="113"/>
      <c r="F41" s="114"/>
      <c r="G41" s="115">
        <f t="shared" si="0"/>
        <v>0</v>
      </c>
      <c r="H41" s="113"/>
      <c r="I41" s="114"/>
      <c r="J41" s="115">
        <f t="shared" si="1"/>
        <v>0</v>
      </c>
      <c r="K41" s="116">
        <f t="shared" si="2"/>
        <v>0</v>
      </c>
      <c r="S41" s="59" t="s">
        <v>59</v>
      </c>
    </row>
    <row r="42" spans="2:19" ht="21" customHeight="1" x14ac:dyDescent="0.25">
      <c r="D42" s="123">
        <f t="shared" si="3"/>
        <v>52</v>
      </c>
      <c r="E42" s="113"/>
      <c r="F42" s="114"/>
      <c r="G42" s="115">
        <f t="shared" si="0"/>
        <v>0</v>
      </c>
      <c r="H42" s="113"/>
      <c r="I42" s="114"/>
      <c r="J42" s="115">
        <f t="shared" si="1"/>
        <v>0</v>
      </c>
      <c r="K42" s="116">
        <f t="shared" si="2"/>
        <v>0</v>
      </c>
      <c r="S42" s="59" t="s">
        <v>62</v>
      </c>
    </row>
    <row r="43" spans="2:19" ht="21" customHeight="1" x14ac:dyDescent="0.25">
      <c r="D43" s="123">
        <f t="shared" si="3"/>
        <v>53</v>
      </c>
      <c r="E43" s="113"/>
      <c r="F43" s="114"/>
      <c r="G43" s="115">
        <f t="shared" si="0"/>
        <v>0</v>
      </c>
      <c r="H43" s="113"/>
      <c r="I43" s="114"/>
      <c r="J43" s="115">
        <f t="shared" si="1"/>
        <v>0</v>
      </c>
      <c r="K43" s="116">
        <f t="shared" si="2"/>
        <v>0</v>
      </c>
      <c r="S43" s="59" t="s">
        <v>125</v>
      </c>
    </row>
    <row r="44" spans="2:19" ht="21" customHeight="1" x14ac:dyDescent="0.25">
      <c r="D44" s="123">
        <f t="shared" si="3"/>
        <v>54</v>
      </c>
      <c r="E44" s="113"/>
      <c r="F44" s="114"/>
      <c r="G44" s="115">
        <f t="shared" si="0"/>
        <v>0</v>
      </c>
      <c r="H44" s="113"/>
      <c r="I44" s="114"/>
      <c r="J44" s="115">
        <f t="shared" si="1"/>
        <v>0</v>
      </c>
      <c r="K44" s="116">
        <f t="shared" si="2"/>
        <v>0</v>
      </c>
      <c r="S44" s="59" t="s">
        <v>60</v>
      </c>
    </row>
    <row r="45" spans="2:19" ht="21" customHeight="1" x14ac:dyDescent="0.25">
      <c r="D45" s="123">
        <f t="shared" si="3"/>
        <v>55</v>
      </c>
      <c r="E45" s="113"/>
      <c r="F45" s="114"/>
      <c r="G45" s="115">
        <f t="shared" si="0"/>
        <v>0</v>
      </c>
      <c r="H45" s="113"/>
      <c r="I45" s="114"/>
      <c r="J45" s="115">
        <f t="shared" si="1"/>
        <v>0</v>
      </c>
      <c r="K45" s="116">
        <f t="shared" si="2"/>
        <v>0</v>
      </c>
      <c r="S45" s="59" t="s">
        <v>126</v>
      </c>
    </row>
    <row r="46" spans="2:19" ht="21" customHeight="1" x14ac:dyDescent="0.25">
      <c r="D46" s="123">
        <f t="shared" si="3"/>
        <v>56</v>
      </c>
      <c r="E46" s="113"/>
      <c r="F46" s="114"/>
      <c r="G46" s="115">
        <f t="shared" si="0"/>
        <v>0</v>
      </c>
      <c r="H46" s="113"/>
      <c r="I46" s="114"/>
      <c r="J46" s="115">
        <f t="shared" si="1"/>
        <v>0</v>
      </c>
      <c r="K46" s="116">
        <f t="shared" si="2"/>
        <v>0</v>
      </c>
      <c r="S46" s="59" t="s">
        <v>61</v>
      </c>
    </row>
    <row r="47" spans="2:19" ht="21" customHeight="1" x14ac:dyDescent="0.25">
      <c r="D47" s="123">
        <f t="shared" si="3"/>
        <v>57</v>
      </c>
      <c r="E47" s="113"/>
      <c r="F47" s="114"/>
      <c r="G47" s="115">
        <f t="shared" si="0"/>
        <v>0</v>
      </c>
      <c r="H47" s="113"/>
      <c r="I47" s="114"/>
      <c r="J47" s="115">
        <f t="shared" si="1"/>
        <v>0</v>
      </c>
      <c r="K47" s="116">
        <f t="shared" si="2"/>
        <v>0</v>
      </c>
      <c r="S47" s="59" t="s">
        <v>69</v>
      </c>
    </row>
    <row r="48" spans="2:19" ht="21" customHeight="1" x14ac:dyDescent="0.25">
      <c r="D48" s="123">
        <f t="shared" si="3"/>
        <v>58</v>
      </c>
      <c r="E48" s="113"/>
      <c r="F48" s="114"/>
      <c r="G48" s="115">
        <f t="shared" si="0"/>
        <v>0</v>
      </c>
      <c r="H48" s="113"/>
      <c r="I48" s="114"/>
      <c r="J48" s="115">
        <f t="shared" si="1"/>
        <v>0</v>
      </c>
      <c r="K48" s="116">
        <f t="shared" si="2"/>
        <v>0</v>
      </c>
      <c r="S48" s="59" t="s">
        <v>127</v>
      </c>
    </row>
    <row r="49" spans="4:19" ht="21" customHeight="1" x14ac:dyDescent="0.25">
      <c r="D49" s="123">
        <f t="shared" si="3"/>
        <v>59</v>
      </c>
      <c r="E49" s="113"/>
      <c r="F49" s="114"/>
      <c r="G49" s="115">
        <f t="shared" si="0"/>
        <v>0</v>
      </c>
      <c r="H49" s="113"/>
      <c r="I49" s="114"/>
      <c r="J49" s="115">
        <f t="shared" si="1"/>
        <v>0</v>
      </c>
      <c r="K49" s="116">
        <f t="shared" si="2"/>
        <v>0</v>
      </c>
      <c r="S49" s="59" t="s">
        <v>128</v>
      </c>
    </row>
    <row r="50" spans="4:19" ht="21" customHeight="1" x14ac:dyDescent="0.25">
      <c r="D50" s="123">
        <f t="shared" si="3"/>
        <v>60</v>
      </c>
      <c r="E50" s="113"/>
      <c r="F50" s="114"/>
      <c r="G50" s="115">
        <f t="shared" si="0"/>
        <v>0</v>
      </c>
      <c r="H50" s="113"/>
      <c r="I50" s="114"/>
      <c r="J50" s="115">
        <f t="shared" si="1"/>
        <v>0</v>
      </c>
      <c r="K50" s="116">
        <f t="shared" si="2"/>
        <v>0</v>
      </c>
      <c r="S50" s="59" t="s">
        <v>129</v>
      </c>
    </row>
    <row r="51" spans="4:19" ht="21" customHeight="1" x14ac:dyDescent="0.25">
      <c r="D51" s="123">
        <f t="shared" si="3"/>
        <v>61</v>
      </c>
      <c r="E51" s="113"/>
      <c r="F51" s="114"/>
      <c r="G51" s="115">
        <f t="shared" si="0"/>
        <v>0</v>
      </c>
      <c r="H51" s="113"/>
      <c r="I51" s="114"/>
      <c r="J51" s="115">
        <f t="shared" si="1"/>
        <v>0</v>
      </c>
      <c r="K51" s="116">
        <f t="shared" si="2"/>
        <v>0</v>
      </c>
      <c r="S51" s="59" t="s">
        <v>55</v>
      </c>
    </row>
    <row r="52" spans="4:19" ht="21" customHeight="1" x14ac:dyDescent="0.25">
      <c r="D52" s="123">
        <f t="shared" si="3"/>
        <v>62</v>
      </c>
      <c r="E52" s="113"/>
      <c r="F52" s="114"/>
      <c r="G52" s="115">
        <f t="shared" si="0"/>
        <v>0</v>
      </c>
      <c r="H52" s="113"/>
      <c r="I52" s="114"/>
      <c r="J52" s="115">
        <f t="shared" si="1"/>
        <v>0</v>
      </c>
      <c r="K52" s="116">
        <f t="shared" si="2"/>
        <v>0</v>
      </c>
      <c r="S52" s="59" t="s">
        <v>130</v>
      </c>
    </row>
    <row r="53" spans="4:19" ht="21" customHeight="1" x14ac:dyDescent="0.25">
      <c r="D53" s="123">
        <f t="shared" si="3"/>
        <v>63</v>
      </c>
      <c r="E53" s="113"/>
      <c r="F53" s="114"/>
      <c r="G53" s="115">
        <f t="shared" si="0"/>
        <v>0</v>
      </c>
      <c r="H53" s="113"/>
      <c r="I53" s="114"/>
      <c r="J53" s="115">
        <f t="shared" si="1"/>
        <v>0</v>
      </c>
      <c r="K53" s="116">
        <f t="shared" si="2"/>
        <v>0</v>
      </c>
      <c r="S53" s="59" t="s">
        <v>131</v>
      </c>
    </row>
    <row r="54" spans="4:19" ht="21" customHeight="1" x14ac:dyDescent="0.25">
      <c r="D54" s="123">
        <f t="shared" si="3"/>
        <v>64</v>
      </c>
      <c r="E54" s="113"/>
      <c r="F54" s="114"/>
      <c r="G54" s="115">
        <f t="shared" si="0"/>
        <v>0</v>
      </c>
      <c r="H54" s="113"/>
      <c r="I54" s="114"/>
      <c r="J54" s="115">
        <f t="shared" si="1"/>
        <v>0</v>
      </c>
      <c r="K54" s="116">
        <f t="shared" si="2"/>
        <v>0</v>
      </c>
      <c r="S54" s="59" t="s">
        <v>132</v>
      </c>
    </row>
    <row r="55" spans="4:19" ht="21" customHeight="1" x14ac:dyDescent="0.25">
      <c r="D55" s="123">
        <f t="shared" si="3"/>
        <v>65</v>
      </c>
      <c r="E55" s="113"/>
      <c r="F55" s="114"/>
      <c r="G55" s="115">
        <f t="shared" si="0"/>
        <v>0</v>
      </c>
      <c r="H55" s="113"/>
      <c r="I55" s="114"/>
      <c r="J55" s="115">
        <f t="shared" si="1"/>
        <v>0</v>
      </c>
      <c r="K55" s="116">
        <f t="shared" si="2"/>
        <v>0</v>
      </c>
      <c r="S55" s="59" t="s">
        <v>133</v>
      </c>
    </row>
    <row r="56" spans="4:19" ht="21" customHeight="1" x14ac:dyDescent="0.25">
      <c r="D56" s="123">
        <f t="shared" si="3"/>
        <v>66</v>
      </c>
      <c r="E56" s="113"/>
      <c r="F56" s="114"/>
      <c r="G56" s="115">
        <f t="shared" si="0"/>
        <v>0</v>
      </c>
      <c r="H56" s="113"/>
      <c r="I56" s="114"/>
      <c r="J56" s="115">
        <f t="shared" si="1"/>
        <v>0</v>
      </c>
      <c r="K56" s="116">
        <f t="shared" si="2"/>
        <v>0</v>
      </c>
      <c r="S56" s="59" t="s">
        <v>134</v>
      </c>
    </row>
    <row r="57" spans="4:19" ht="21" customHeight="1" x14ac:dyDescent="0.25">
      <c r="D57" s="123">
        <f t="shared" si="3"/>
        <v>67</v>
      </c>
      <c r="E57" s="113"/>
      <c r="F57" s="114"/>
      <c r="G57" s="115">
        <f t="shared" si="0"/>
        <v>0</v>
      </c>
      <c r="H57" s="113"/>
      <c r="I57" s="114"/>
      <c r="J57" s="115">
        <f t="shared" si="1"/>
        <v>0</v>
      </c>
      <c r="K57" s="116">
        <f t="shared" si="2"/>
        <v>0</v>
      </c>
      <c r="S57" s="59" t="s">
        <v>63</v>
      </c>
    </row>
    <row r="58" spans="4:19" ht="21" customHeight="1" x14ac:dyDescent="0.25">
      <c r="D58" s="123">
        <f t="shared" si="3"/>
        <v>68</v>
      </c>
      <c r="E58" s="113"/>
      <c r="F58" s="114"/>
      <c r="G58" s="115">
        <f t="shared" si="0"/>
        <v>0</v>
      </c>
      <c r="H58" s="113"/>
      <c r="I58" s="114"/>
      <c r="J58" s="115">
        <f t="shared" si="1"/>
        <v>0</v>
      </c>
      <c r="K58" s="116">
        <f t="shared" si="2"/>
        <v>0</v>
      </c>
      <c r="S58" s="59" t="s">
        <v>56</v>
      </c>
    </row>
    <row r="59" spans="4:19" ht="21" customHeight="1" x14ac:dyDescent="0.25">
      <c r="D59" s="123">
        <f t="shared" si="3"/>
        <v>69</v>
      </c>
      <c r="E59" s="113"/>
      <c r="F59" s="114"/>
      <c r="G59" s="115">
        <f t="shared" si="0"/>
        <v>0</v>
      </c>
      <c r="H59" s="113"/>
      <c r="I59" s="114"/>
      <c r="J59" s="115">
        <f t="shared" si="1"/>
        <v>0</v>
      </c>
      <c r="K59" s="116">
        <f t="shared" si="2"/>
        <v>0</v>
      </c>
      <c r="S59" s="59" t="s">
        <v>135</v>
      </c>
    </row>
    <row r="60" spans="4:19" ht="21" customHeight="1" x14ac:dyDescent="0.25">
      <c r="D60" s="123">
        <f t="shared" si="3"/>
        <v>70</v>
      </c>
      <c r="E60" s="113"/>
      <c r="F60" s="114"/>
      <c r="G60" s="115">
        <f t="shared" si="0"/>
        <v>0</v>
      </c>
      <c r="H60" s="113"/>
      <c r="I60" s="114"/>
      <c r="J60" s="115">
        <f t="shared" si="1"/>
        <v>0</v>
      </c>
      <c r="K60" s="116">
        <f t="shared" si="2"/>
        <v>0</v>
      </c>
      <c r="S60" s="59" t="s">
        <v>136</v>
      </c>
    </row>
    <row r="61" spans="4:19" ht="21" customHeight="1" x14ac:dyDescent="0.25">
      <c r="D61" s="123">
        <f t="shared" si="3"/>
        <v>71</v>
      </c>
      <c r="E61" s="113"/>
      <c r="F61" s="114"/>
      <c r="G61" s="115">
        <f t="shared" si="0"/>
        <v>0</v>
      </c>
      <c r="H61" s="113"/>
      <c r="I61" s="114"/>
      <c r="J61" s="115">
        <f t="shared" si="1"/>
        <v>0</v>
      </c>
      <c r="K61" s="116">
        <f t="shared" si="2"/>
        <v>0</v>
      </c>
      <c r="S61" s="59" t="s">
        <v>137</v>
      </c>
    </row>
    <row r="62" spans="4:19" ht="21" customHeight="1" x14ac:dyDescent="0.25">
      <c r="D62" s="123">
        <f t="shared" si="3"/>
        <v>72</v>
      </c>
      <c r="E62" s="113"/>
      <c r="F62" s="114"/>
      <c r="G62" s="115">
        <f t="shared" si="0"/>
        <v>0</v>
      </c>
      <c r="H62" s="113"/>
      <c r="I62" s="114"/>
      <c r="J62" s="115">
        <f t="shared" si="1"/>
        <v>0</v>
      </c>
      <c r="K62" s="116">
        <f t="shared" si="2"/>
        <v>0</v>
      </c>
      <c r="S62" s="59" t="s">
        <v>138</v>
      </c>
    </row>
    <row r="63" spans="4:19" ht="21" customHeight="1" x14ac:dyDescent="0.25">
      <c r="D63" s="123">
        <f t="shared" si="3"/>
        <v>73</v>
      </c>
      <c r="E63" s="113"/>
      <c r="F63" s="114"/>
      <c r="G63" s="115">
        <f t="shared" si="0"/>
        <v>0</v>
      </c>
      <c r="H63" s="113"/>
      <c r="I63" s="114"/>
      <c r="J63" s="115">
        <f t="shared" si="1"/>
        <v>0</v>
      </c>
      <c r="K63" s="116">
        <f t="shared" si="2"/>
        <v>0</v>
      </c>
      <c r="S63" s="59" t="s">
        <v>139</v>
      </c>
    </row>
    <row r="64" spans="4:19" ht="21" customHeight="1" x14ac:dyDescent="0.25">
      <c r="D64" s="123">
        <f t="shared" si="3"/>
        <v>74</v>
      </c>
      <c r="E64" s="113"/>
      <c r="F64" s="114"/>
      <c r="G64" s="115">
        <f t="shared" si="0"/>
        <v>0</v>
      </c>
      <c r="H64" s="113"/>
      <c r="I64" s="114"/>
      <c r="J64" s="115">
        <f t="shared" si="1"/>
        <v>0</v>
      </c>
      <c r="K64" s="116">
        <f t="shared" si="2"/>
        <v>0</v>
      </c>
      <c r="S64" s="59" t="s">
        <v>140</v>
      </c>
    </row>
    <row r="65" spans="4:19" ht="21" customHeight="1" x14ac:dyDescent="0.25">
      <c r="D65" s="123">
        <f t="shared" si="3"/>
        <v>75</v>
      </c>
      <c r="E65" s="113"/>
      <c r="F65" s="114"/>
      <c r="G65" s="115">
        <f t="shared" si="0"/>
        <v>0</v>
      </c>
      <c r="H65" s="113"/>
      <c r="I65" s="114"/>
      <c r="J65" s="115">
        <f t="shared" si="1"/>
        <v>0</v>
      </c>
      <c r="K65" s="116">
        <f t="shared" si="2"/>
        <v>0</v>
      </c>
      <c r="S65" s="59" t="s">
        <v>68</v>
      </c>
    </row>
    <row r="66" spans="4:19" ht="21" customHeight="1" x14ac:dyDescent="0.25">
      <c r="D66" s="123">
        <f t="shared" si="3"/>
        <v>76</v>
      </c>
      <c r="E66" s="113"/>
      <c r="F66" s="114"/>
      <c r="G66" s="115">
        <f t="shared" si="0"/>
        <v>0</v>
      </c>
      <c r="H66" s="113"/>
      <c r="I66" s="114"/>
      <c r="J66" s="115">
        <f t="shared" si="1"/>
        <v>0</v>
      </c>
      <c r="K66" s="116">
        <f t="shared" si="2"/>
        <v>0</v>
      </c>
      <c r="S66" s="59" t="s">
        <v>141</v>
      </c>
    </row>
    <row r="67" spans="4:19" ht="21" customHeight="1" x14ac:dyDescent="0.25">
      <c r="D67" s="123">
        <f t="shared" si="3"/>
        <v>77</v>
      </c>
      <c r="E67" s="113"/>
      <c r="F67" s="114"/>
      <c r="G67" s="115">
        <f t="shared" si="0"/>
        <v>0</v>
      </c>
      <c r="H67" s="113"/>
      <c r="I67" s="114"/>
      <c r="J67" s="115">
        <f t="shared" si="1"/>
        <v>0</v>
      </c>
      <c r="K67" s="116">
        <f t="shared" si="2"/>
        <v>0</v>
      </c>
      <c r="S67" s="59" t="s">
        <v>142</v>
      </c>
    </row>
    <row r="68" spans="4:19" ht="21" customHeight="1" x14ac:dyDescent="0.25">
      <c r="D68" s="123">
        <f t="shared" si="3"/>
        <v>78</v>
      </c>
      <c r="E68" s="113"/>
      <c r="F68" s="114"/>
      <c r="G68" s="115">
        <f t="shared" si="0"/>
        <v>0</v>
      </c>
      <c r="H68" s="113"/>
      <c r="I68" s="114"/>
      <c r="J68" s="115">
        <f t="shared" si="1"/>
        <v>0</v>
      </c>
      <c r="K68" s="116">
        <f t="shared" si="2"/>
        <v>0</v>
      </c>
      <c r="S68" s="59" t="s">
        <v>143</v>
      </c>
    </row>
    <row r="69" spans="4:19" ht="21" customHeight="1" x14ac:dyDescent="0.25">
      <c r="D69" s="123">
        <f>D68+1</f>
        <v>79</v>
      </c>
      <c r="E69" s="113"/>
      <c r="F69" s="114"/>
      <c r="G69" s="115">
        <f t="shared" si="0"/>
        <v>0</v>
      </c>
      <c r="H69" s="113"/>
      <c r="I69" s="114"/>
      <c r="J69" s="115">
        <f t="shared" si="1"/>
        <v>0</v>
      </c>
      <c r="K69" s="116">
        <f t="shared" si="2"/>
        <v>0</v>
      </c>
      <c r="S69" s="59" t="s">
        <v>144</v>
      </c>
    </row>
    <row r="70" spans="4:19" ht="16.5" thickBot="1" x14ac:dyDescent="0.3">
      <c r="D70" s="124">
        <f t="shared" si="3"/>
        <v>80</v>
      </c>
      <c r="E70" s="117"/>
      <c r="F70" s="118"/>
      <c r="G70" s="119">
        <f t="shared" ref="G70" si="4">SUM(E70:F70)</f>
        <v>0</v>
      </c>
      <c r="H70" s="117"/>
      <c r="I70" s="118"/>
      <c r="J70" s="119">
        <f t="shared" ref="J70" si="5">SUM(H70:I70)</f>
        <v>0</v>
      </c>
      <c r="K70" s="120">
        <f t="shared" ref="K70" si="6">SUM(G70,J70)</f>
        <v>0</v>
      </c>
      <c r="S70" s="59" t="s">
        <v>145</v>
      </c>
    </row>
    <row r="71" spans="4:19" x14ac:dyDescent="0.25">
      <c r="S71" s="59" t="s">
        <v>54</v>
      </c>
    </row>
    <row r="72" spans="4:19" x14ac:dyDescent="0.25">
      <c r="S72" s="59" t="s">
        <v>146</v>
      </c>
    </row>
    <row r="73" spans="4:19" x14ac:dyDescent="0.25">
      <c r="S73" s="59" t="s">
        <v>147</v>
      </c>
    </row>
    <row r="74" spans="4:19" x14ac:dyDescent="0.25">
      <c r="S74" s="59" t="s">
        <v>148</v>
      </c>
    </row>
    <row r="75" spans="4:19" x14ac:dyDescent="0.25">
      <c r="S75" s="59" t="s">
        <v>149</v>
      </c>
    </row>
    <row r="76" spans="4:19" x14ac:dyDescent="0.25">
      <c r="S76" s="59" t="s">
        <v>66</v>
      </c>
    </row>
    <row r="77" spans="4:19" x14ac:dyDescent="0.25">
      <c r="S77" s="59" t="s">
        <v>65</v>
      </c>
    </row>
    <row r="78" spans="4:19" x14ac:dyDescent="0.25">
      <c r="S78" s="59" t="s">
        <v>150</v>
      </c>
    </row>
    <row r="79" spans="4:19" x14ac:dyDescent="0.25">
      <c r="S79" s="59" t="s">
        <v>64</v>
      </c>
    </row>
  </sheetData>
  <mergeCells count="12">
    <mergeCell ref="R1:W6"/>
    <mergeCell ref="A15:A16"/>
    <mergeCell ref="B15:B16"/>
    <mergeCell ref="K3:K4"/>
    <mergeCell ref="A1:K1"/>
    <mergeCell ref="A21:B27"/>
    <mergeCell ref="A20:B20"/>
    <mergeCell ref="A3:B3"/>
    <mergeCell ref="A11:B11"/>
    <mergeCell ref="H3:J3"/>
    <mergeCell ref="E3:G3"/>
    <mergeCell ref="D3:D4"/>
  </mergeCells>
  <dataValidations count="5">
    <dataValidation type="list" allowBlank="1" showInputMessage="1" showErrorMessage="1" sqref="B13" xr:uid="{9BC6FC44-D52A-4CDC-9BB0-1B91D7B10E84}">
      <formula1>$S$8:$S$79</formula1>
    </dataValidation>
    <dataValidation type="list" allowBlank="1" showInputMessage="1" showErrorMessage="1" sqref="B17" xr:uid="{0F32AFD1-5E75-46BF-A351-7FABE0D5DC57}">
      <formula1>$T$8:$T$9</formula1>
    </dataValidation>
    <dataValidation type="list" allowBlank="1" showInputMessage="1" showErrorMessage="1" sqref="B5" xr:uid="{292A5E46-B079-49C8-8B02-1AAAB2AF4928}">
      <formula1>$U$8:$U$14</formula1>
    </dataValidation>
    <dataValidation type="list" allowBlank="1" showInputMessage="1" showErrorMessage="1" sqref="B8" xr:uid="{130825D1-84D7-487D-93DF-99DC4451500C}">
      <formula1>$V$8:$V$13</formula1>
    </dataValidation>
    <dataValidation type="list" allowBlank="1" showInputMessage="1" showErrorMessage="1" sqref="B9" xr:uid="{5170EBEE-0D24-45EA-9DA5-4F6A9B64509D}">
      <formula1>$W$8:$W$11</formula1>
    </dataValidation>
  </dataValidations>
  <pageMargins left="0.5" right="0.5" top="0.5" bottom="0.5" header="0" footer="0"/>
  <pageSetup paperSize="5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CI107"/>
  <sheetViews>
    <sheetView tabSelected="1" zoomScale="70" zoomScaleNormal="70" workbookViewId="0">
      <selection activeCell="A5" sqref="A5:T5"/>
    </sheetView>
  </sheetViews>
  <sheetFormatPr defaultColWidth="9.140625" defaultRowHeight="15.75" x14ac:dyDescent="0.25"/>
  <cols>
    <col min="1" max="1" width="26.7109375" style="59" bestFit="1" customWidth="1"/>
    <col min="2" max="2" width="9.140625" style="59" customWidth="1"/>
    <col min="3" max="3" width="9.140625" style="59"/>
    <col min="4" max="4" width="9.140625" style="59" customWidth="1"/>
    <col min="5" max="5" width="2.85546875" style="59" customWidth="1"/>
    <col min="6" max="6" width="26.140625" style="59" bestFit="1" customWidth="1"/>
    <col min="7" max="9" width="9.140625" style="59" customWidth="1"/>
    <col min="10" max="10" width="3" style="59" bestFit="1" customWidth="1"/>
    <col min="11" max="11" width="0.85546875" style="59" customWidth="1"/>
    <col min="12" max="12" width="1.28515625" style="59" customWidth="1"/>
    <col min="13" max="13" width="20" style="59" bestFit="1" customWidth="1"/>
    <col min="14" max="14" width="7.85546875" style="59" bestFit="1" customWidth="1"/>
    <col min="15" max="15" width="11.42578125" style="59" bestFit="1" customWidth="1"/>
    <col min="16" max="16" width="8.85546875" style="59" bestFit="1" customWidth="1"/>
    <col min="17" max="17" width="12.42578125" style="59" bestFit="1" customWidth="1"/>
    <col min="18" max="18" width="16.85546875" style="59" bestFit="1" customWidth="1"/>
    <col min="19" max="19" width="15.42578125" style="59" bestFit="1" customWidth="1"/>
    <col min="20" max="20" width="9.85546875" style="59" bestFit="1" customWidth="1"/>
    <col min="21" max="21" width="26.28515625" style="2" hidden="1" customWidth="1"/>
    <col min="22" max="23" width="22" style="2" hidden="1" customWidth="1"/>
    <col min="24" max="24" width="28.140625" style="2" hidden="1" customWidth="1"/>
    <col min="25" max="25" width="27.140625" style="2" hidden="1" customWidth="1"/>
    <col min="26" max="27" width="12.140625" style="2" hidden="1" customWidth="1"/>
    <col min="28" max="28" width="10.140625" style="2" hidden="1" customWidth="1"/>
    <col min="29" max="29" width="25.5703125" style="2" hidden="1" customWidth="1"/>
    <col min="30" max="30" width="31.28515625" style="2" hidden="1" customWidth="1"/>
    <col min="31" max="31" width="17" style="2" hidden="1" customWidth="1"/>
    <col min="32" max="32" width="18.28515625" style="2" hidden="1" customWidth="1"/>
    <col min="33" max="33" width="8.140625" style="2" hidden="1" customWidth="1"/>
    <col min="34" max="35" width="14.7109375" style="2" hidden="1" customWidth="1"/>
    <col min="36" max="36" width="6.28515625" style="2" hidden="1" customWidth="1"/>
    <col min="37" max="37" width="10" style="2" hidden="1" customWidth="1"/>
    <col min="38" max="38" width="12.140625" style="2" hidden="1" customWidth="1"/>
    <col min="39" max="39" width="22" style="2" hidden="1" customWidth="1"/>
    <col min="40" max="40" width="28.140625" style="2" hidden="1" customWidth="1"/>
    <col min="41" max="41" width="27.140625" style="2" hidden="1" customWidth="1"/>
    <col min="42" max="43" width="12.140625" style="2" hidden="1" customWidth="1"/>
    <col min="44" max="44" width="10.140625" style="2" hidden="1" customWidth="1"/>
    <col min="45" max="45" width="25.5703125" style="2" hidden="1" customWidth="1"/>
    <col min="46" max="46" width="31.28515625" style="2" hidden="1" customWidth="1"/>
    <col min="47" max="47" width="17" style="2" hidden="1" customWidth="1"/>
    <col min="48" max="48" width="18.28515625" style="2" hidden="1" customWidth="1"/>
    <col min="49" max="49" width="8.140625" style="2" hidden="1" customWidth="1"/>
    <col min="50" max="51" width="14.7109375" style="2" hidden="1" customWidth="1"/>
    <col min="52" max="52" width="5.5703125" style="2" hidden="1" customWidth="1"/>
    <col min="53" max="53" width="10" style="2" hidden="1" customWidth="1"/>
    <col min="54" max="54" width="12.140625" style="2" hidden="1" customWidth="1"/>
    <col min="55" max="55" width="22" style="2" hidden="1" customWidth="1"/>
    <col min="56" max="56" width="28.140625" style="2" hidden="1" customWidth="1"/>
    <col min="57" max="57" width="27.140625" style="2" hidden="1" customWidth="1"/>
    <col min="58" max="59" width="12.140625" style="2" hidden="1" customWidth="1"/>
    <col min="60" max="60" width="10.140625" style="2" hidden="1" customWidth="1"/>
    <col min="61" max="61" width="25.5703125" style="2" hidden="1" customWidth="1"/>
    <col min="62" max="62" width="31.28515625" style="2" hidden="1" customWidth="1"/>
    <col min="63" max="63" width="17" style="2" hidden="1" customWidth="1"/>
    <col min="64" max="64" width="18.28515625" style="2" hidden="1" customWidth="1"/>
    <col min="65" max="65" width="8.140625" style="2" hidden="1" customWidth="1"/>
    <col min="66" max="67" width="14.7109375" style="2" hidden="1" customWidth="1"/>
    <col min="68" max="68" width="5.5703125" style="2" hidden="1" customWidth="1"/>
    <col min="69" max="69" width="10" style="2" hidden="1" customWidth="1"/>
    <col min="70" max="70" width="12.140625" style="2" hidden="1" customWidth="1"/>
    <col min="71" max="71" width="15.42578125" style="59" hidden="1" customWidth="1"/>
    <col min="72" max="72" width="17.5703125" style="59" hidden="1" customWidth="1"/>
    <col min="73" max="73" width="38.28515625" style="59" hidden="1" customWidth="1"/>
    <col min="74" max="74" width="17.5703125" style="59" hidden="1" customWidth="1"/>
    <col min="75" max="75" width="16.28515625" style="59" hidden="1" customWidth="1"/>
    <col min="76" max="76" width="36" style="59" hidden="1" customWidth="1"/>
    <col min="77" max="16384" width="9.140625" style="2"/>
  </cols>
  <sheetData>
    <row r="1" spans="1:87" ht="21" customHeight="1" x14ac:dyDescent="0.5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4"/>
      <c r="U1" s="47"/>
      <c r="V1" s="48"/>
      <c r="W1" s="161" t="s">
        <v>45</v>
      </c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3"/>
      <c r="AM1" s="161" t="s">
        <v>48</v>
      </c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3"/>
      <c r="BC1" s="161" t="s">
        <v>96</v>
      </c>
      <c r="BD1" s="162"/>
      <c r="BE1" s="162" t="s">
        <v>49</v>
      </c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3"/>
      <c r="BS1" s="144" t="s">
        <v>51</v>
      </c>
      <c r="BT1" s="145"/>
      <c r="BU1" s="145"/>
      <c r="BV1" s="145"/>
      <c r="BW1" s="145"/>
      <c r="BX1" s="146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1"/>
    </row>
    <row r="2" spans="1:87" ht="21" customHeight="1" x14ac:dyDescent="0.25">
      <c r="A2" s="225" t="s">
        <v>156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7"/>
      <c r="U2" s="57"/>
      <c r="V2" s="3"/>
      <c r="W2" s="164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6"/>
      <c r="AM2" s="164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6"/>
      <c r="BC2" s="164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6"/>
      <c r="BS2" s="147"/>
      <c r="BT2" s="148"/>
      <c r="BU2" s="148"/>
      <c r="BV2" s="148"/>
      <c r="BW2" s="148"/>
      <c r="BX2" s="149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1"/>
    </row>
    <row r="3" spans="1:87" ht="15.75" customHeight="1" x14ac:dyDescent="0.25">
      <c r="A3" s="228" t="s">
        <v>151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30"/>
      <c r="U3" s="57"/>
      <c r="V3" s="3"/>
      <c r="W3" s="164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6"/>
      <c r="AM3" s="164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6"/>
      <c r="BC3" s="164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6"/>
      <c r="BS3" s="147"/>
      <c r="BT3" s="148"/>
      <c r="BU3" s="148"/>
      <c r="BV3" s="148"/>
      <c r="BW3" s="148"/>
      <c r="BX3" s="149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1"/>
    </row>
    <row r="4" spans="1:87" ht="15.6" customHeight="1" x14ac:dyDescent="0.25">
      <c r="A4" s="228" t="s">
        <v>152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30"/>
      <c r="U4" s="57"/>
      <c r="V4" s="3"/>
      <c r="W4" s="164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6"/>
      <c r="AM4" s="164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6"/>
      <c r="BC4" s="164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6"/>
      <c r="BS4" s="147"/>
      <c r="BT4" s="148"/>
      <c r="BU4" s="148"/>
      <c r="BV4" s="148"/>
      <c r="BW4" s="148"/>
      <c r="BX4" s="149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1"/>
    </row>
    <row r="5" spans="1:87" ht="10.5" customHeight="1" thickBot="1" x14ac:dyDescent="0.4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3"/>
      <c r="U5" s="57"/>
      <c r="V5" s="3"/>
      <c r="W5" s="167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9"/>
      <c r="AM5" s="167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9"/>
      <c r="BC5" s="167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9"/>
      <c r="BS5" s="147"/>
      <c r="BT5" s="148"/>
      <c r="BU5" s="148"/>
      <c r="BV5" s="148"/>
      <c r="BW5" s="148"/>
      <c r="BX5" s="149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1"/>
    </row>
    <row r="6" spans="1:87" ht="15.6" customHeight="1" thickBot="1" x14ac:dyDescent="0.3">
      <c r="A6" s="207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9"/>
      <c r="U6" s="58"/>
      <c r="V6" s="58"/>
      <c r="W6" s="170"/>
      <c r="X6" s="172"/>
      <c r="Y6" s="42" t="s">
        <v>28</v>
      </c>
      <c r="Z6" s="46">
        <v>85</v>
      </c>
      <c r="AA6" s="46">
        <v>50</v>
      </c>
      <c r="AB6" s="25"/>
      <c r="AC6" s="170"/>
      <c r="AD6" s="171"/>
      <c r="AE6" s="171"/>
      <c r="AF6" s="171"/>
      <c r="AG6" s="171"/>
      <c r="AH6" s="171"/>
      <c r="AI6" s="171"/>
      <c r="AJ6" s="171"/>
      <c r="AK6" s="171"/>
      <c r="AL6" s="172"/>
      <c r="AM6" s="170"/>
      <c r="AN6" s="172"/>
      <c r="AO6" s="42" t="s">
        <v>28</v>
      </c>
      <c r="AP6" s="46">
        <v>85</v>
      </c>
      <c r="AQ6" s="46">
        <v>50</v>
      </c>
      <c r="AR6" s="25"/>
      <c r="AS6" s="170"/>
      <c r="AT6" s="171"/>
      <c r="AU6" s="171"/>
      <c r="AV6" s="171"/>
      <c r="AW6" s="171"/>
      <c r="AX6" s="171"/>
      <c r="AY6" s="171"/>
      <c r="AZ6" s="171"/>
      <c r="BA6" s="171"/>
      <c r="BB6" s="172"/>
      <c r="BC6" s="170"/>
      <c r="BD6" s="172"/>
      <c r="BE6" s="42" t="s">
        <v>28</v>
      </c>
      <c r="BF6" s="46">
        <v>85</v>
      </c>
      <c r="BG6" s="46">
        <v>50</v>
      </c>
      <c r="BH6" s="25"/>
      <c r="BI6" s="170"/>
      <c r="BJ6" s="171"/>
      <c r="BK6" s="171"/>
      <c r="BL6" s="171"/>
      <c r="BM6" s="171"/>
      <c r="BN6" s="171"/>
      <c r="BO6" s="171"/>
      <c r="BP6" s="171"/>
      <c r="BQ6" s="171"/>
      <c r="BR6" s="172"/>
      <c r="BS6" s="150"/>
      <c r="BT6" s="151"/>
      <c r="BU6" s="151"/>
      <c r="BV6" s="151"/>
      <c r="BW6" s="151"/>
      <c r="BX6" s="152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1"/>
    </row>
    <row r="7" spans="1:87" ht="16.5" thickBot="1" x14ac:dyDescent="0.3">
      <c r="A7" s="210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2"/>
      <c r="U7" s="1"/>
      <c r="V7" s="1"/>
      <c r="W7" s="176"/>
      <c r="X7" s="178"/>
      <c r="Y7" s="33" t="s">
        <v>29</v>
      </c>
      <c r="Z7" s="11" t="e">
        <f>MATCH(Z6,Y10:Y90,1)</f>
        <v>#N/A</v>
      </c>
      <c r="AA7" s="11" t="e">
        <f>MATCH(AA6,Y10:Y90,1)</f>
        <v>#N/A</v>
      </c>
      <c r="AB7" s="25"/>
      <c r="AC7" s="173"/>
      <c r="AD7" s="174"/>
      <c r="AE7" s="174"/>
      <c r="AF7" s="174"/>
      <c r="AG7" s="174"/>
      <c r="AH7" s="174"/>
      <c r="AI7" s="174"/>
      <c r="AJ7" s="174"/>
      <c r="AK7" s="174"/>
      <c r="AL7" s="175"/>
      <c r="AM7" s="176"/>
      <c r="AN7" s="178"/>
      <c r="AO7" s="33" t="s">
        <v>29</v>
      </c>
      <c r="AP7" s="11" t="e">
        <f>MATCH(AP6,AO10:AO90,1)</f>
        <v>#N/A</v>
      </c>
      <c r="AQ7" s="11" t="e">
        <f>MATCH(AQ6,AO10:AO90,1)</f>
        <v>#N/A</v>
      </c>
      <c r="AR7" s="25"/>
      <c r="AS7" s="173"/>
      <c r="AT7" s="174"/>
      <c r="AU7" s="174"/>
      <c r="AV7" s="174"/>
      <c r="AW7" s="174"/>
      <c r="AX7" s="174"/>
      <c r="AY7" s="174"/>
      <c r="AZ7" s="174"/>
      <c r="BA7" s="174"/>
      <c r="BB7" s="175"/>
      <c r="BC7" s="176"/>
      <c r="BD7" s="178"/>
      <c r="BE7" s="33" t="s">
        <v>29</v>
      </c>
      <c r="BF7" s="11" t="e">
        <f>MATCH(BF6,BE10:BE90,1)</f>
        <v>#N/A</v>
      </c>
      <c r="BG7" s="11" t="e">
        <f>MATCH(BG6,BE10:BE90,1)</f>
        <v>#N/A</v>
      </c>
      <c r="BH7" s="25"/>
      <c r="BI7" s="173"/>
      <c r="BJ7" s="174"/>
      <c r="BK7" s="174"/>
      <c r="BL7" s="174"/>
      <c r="BM7" s="174"/>
      <c r="BN7" s="174"/>
      <c r="BO7" s="174"/>
      <c r="BP7" s="174"/>
      <c r="BQ7" s="174"/>
      <c r="BR7" s="175"/>
      <c r="BS7" s="88" t="s">
        <v>71</v>
      </c>
      <c r="BT7" s="88" t="s">
        <v>70</v>
      </c>
      <c r="BU7" s="88" t="s">
        <v>72</v>
      </c>
      <c r="BV7" s="88" t="s">
        <v>73</v>
      </c>
      <c r="BW7" s="88" t="s">
        <v>81</v>
      </c>
      <c r="BX7" s="88" t="s">
        <v>85</v>
      </c>
    </row>
    <row r="8" spans="1:87" ht="24" thickBot="1" x14ac:dyDescent="0.4">
      <c r="F8" s="60"/>
      <c r="G8" s="60"/>
      <c r="H8" s="60"/>
      <c r="I8" s="60"/>
      <c r="J8" s="60"/>
      <c r="W8" s="176"/>
      <c r="X8" s="177"/>
      <c r="Y8" s="177"/>
      <c r="Z8" s="177"/>
      <c r="AA8" s="177"/>
      <c r="AB8" s="178"/>
      <c r="AC8" s="179" t="s">
        <v>50</v>
      </c>
      <c r="AD8" s="180"/>
      <c r="AE8" s="180"/>
      <c r="AF8" s="180"/>
      <c r="AG8" s="180"/>
      <c r="AH8" s="180"/>
      <c r="AI8" s="180"/>
      <c r="AJ8" s="180"/>
      <c r="AK8" s="180"/>
      <c r="AL8" s="181"/>
      <c r="AM8" s="176"/>
      <c r="AN8" s="177"/>
      <c r="AO8" s="177"/>
      <c r="AP8" s="177"/>
      <c r="AQ8" s="177"/>
      <c r="AR8" s="178"/>
      <c r="AS8" s="179" t="s">
        <v>50</v>
      </c>
      <c r="AT8" s="180"/>
      <c r="AU8" s="180"/>
      <c r="AV8" s="180"/>
      <c r="AW8" s="180"/>
      <c r="AX8" s="180"/>
      <c r="AY8" s="180"/>
      <c r="AZ8" s="180"/>
      <c r="BA8" s="180"/>
      <c r="BB8" s="181"/>
      <c r="BC8" s="176"/>
      <c r="BD8" s="177"/>
      <c r="BE8" s="177"/>
      <c r="BF8" s="177"/>
      <c r="BG8" s="177"/>
      <c r="BH8" s="178"/>
      <c r="BI8" s="179" t="s">
        <v>50</v>
      </c>
      <c r="BJ8" s="180"/>
      <c r="BK8" s="180"/>
      <c r="BL8" s="180"/>
      <c r="BM8" s="180"/>
      <c r="BN8" s="180"/>
      <c r="BO8" s="180"/>
      <c r="BP8" s="180"/>
      <c r="BQ8" s="180"/>
      <c r="BR8" s="181"/>
      <c r="BT8" s="59" t="s">
        <v>53</v>
      </c>
      <c r="BU8" s="59" t="s">
        <v>42</v>
      </c>
      <c r="BV8" s="59" t="s">
        <v>74</v>
      </c>
      <c r="BW8" s="59" t="s">
        <v>88</v>
      </c>
      <c r="BX8" s="59" t="s">
        <v>86</v>
      </c>
    </row>
    <row r="9" spans="1:87" ht="16.5" thickBot="1" x14ac:dyDescent="0.3">
      <c r="A9" s="185" t="s">
        <v>2</v>
      </c>
      <c r="B9" s="186"/>
      <c r="C9" s="186"/>
      <c r="D9" s="186"/>
      <c r="E9" s="186"/>
      <c r="F9" s="61"/>
      <c r="G9" s="61"/>
      <c r="H9" s="61"/>
      <c r="I9" s="61"/>
      <c r="J9" s="61"/>
      <c r="M9" s="62" t="s">
        <v>11</v>
      </c>
      <c r="N9" s="62" t="str">
        <f>IF(B15="NORTHBOUND/SOUTHBOUND", "NB VEH", "EB VEH")</f>
        <v>EB VEH</v>
      </c>
      <c r="O9" s="62" t="str">
        <f>IF(B15="NORTHBOUND/SOUTHBOUND", "NB TRUCKS", "EB TRUCKS")</f>
        <v>EB TRUCKS</v>
      </c>
      <c r="P9" s="62" t="str">
        <f>IF(B15="NORTHBOUND/SOUTHBOUND", "SB VEH", "WB VEH")</f>
        <v>WB VEH</v>
      </c>
      <c r="Q9" s="62" t="str">
        <f>IF(B15="NORTHBOUND/SOUTHBOUND", "SB TRUCKS", "WB TRUCKS")</f>
        <v>WB TRUCKS</v>
      </c>
      <c r="R9" s="62" t="s">
        <v>16</v>
      </c>
      <c r="S9" s="62" t="s">
        <v>44</v>
      </c>
      <c r="T9" s="62" t="s">
        <v>17</v>
      </c>
      <c r="U9" s="41" t="s">
        <v>46</v>
      </c>
      <c r="V9" s="35" t="s">
        <v>47</v>
      </c>
      <c r="W9" s="31" t="s">
        <v>18</v>
      </c>
      <c r="X9" s="32" t="s">
        <v>19</v>
      </c>
      <c r="Y9" s="20" t="s">
        <v>20</v>
      </c>
      <c r="Z9" s="28" t="s">
        <v>27</v>
      </c>
      <c r="AA9" s="22" t="s">
        <v>30</v>
      </c>
      <c r="AB9" s="25"/>
      <c r="AC9" s="34" t="s">
        <v>33</v>
      </c>
      <c r="AD9" s="34" t="s">
        <v>34</v>
      </c>
      <c r="AE9" s="34" t="s">
        <v>31</v>
      </c>
      <c r="AF9" s="34" t="s">
        <v>32</v>
      </c>
      <c r="AG9" s="24"/>
      <c r="AH9" s="24"/>
      <c r="AI9" s="24"/>
      <c r="AJ9" s="24"/>
      <c r="AK9" s="24"/>
      <c r="AL9" s="24"/>
      <c r="AM9" s="31" t="s">
        <v>18</v>
      </c>
      <c r="AN9" s="32" t="s">
        <v>19</v>
      </c>
      <c r="AO9" s="20" t="s">
        <v>20</v>
      </c>
      <c r="AP9" s="28" t="s">
        <v>27</v>
      </c>
      <c r="AQ9" s="22" t="s">
        <v>30</v>
      </c>
      <c r="AR9" s="25"/>
      <c r="AS9" s="34" t="s">
        <v>33</v>
      </c>
      <c r="AT9" s="34" t="s">
        <v>34</v>
      </c>
      <c r="AU9" s="34" t="s">
        <v>31</v>
      </c>
      <c r="AV9" s="34" t="s">
        <v>32</v>
      </c>
      <c r="AW9" s="24"/>
      <c r="AX9" s="24"/>
      <c r="AY9" s="24"/>
      <c r="AZ9" s="24"/>
      <c r="BA9" s="24"/>
      <c r="BB9" s="24"/>
      <c r="BC9" s="31" t="s">
        <v>18</v>
      </c>
      <c r="BD9" s="32" t="s">
        <v>19</v>
      </c>
      <c r="BE9" s="20" t="s">
        <v>20</v>
      </c>
      <c r="BF9" s="28" t="s">
        <v>27</v>
      </c>
      <c r="BG9" s="22" t="s">
        <v>30</v>
      </c>
      <c r="BH9" s="25"/>
      <c r="BI9" s="34" t="s">
        <v>33</v>
      </c>
      <c r="BJ9" s="34" t="s">
        <v>34</v>
      </c>
      <c r="BK9" s="34" t="s">
        <v>31</v>
      </c>
      <c r="BL9" s="34" t="s">
        <v>32</v>
      </c>
      <c r="BM9" s="24"/>
      <c r="BN9" s="24"/>
      <c r="BO9" s="24"/>
      <c r="BP9" s="24"/>
      <c r="BQ9" s="24"/>
      <c r="BR9" s="25"/>
      <c r="BS9" s="89"/>
      <c r="BT9" s="89" t="s">
        <v>97</v>
      </c>
      <c r="BU9" s="89" t="s">
        <v>43</v>
      </c>
      <c r="BV9" s="89" t="s">
        <v>75</v>
      </c>
      <c r="BW9" s="89" t="s">
        <v>82</v>
      </c>
      <c r="BX9" s="89" t="s">
        <v>87</v>
      </c>
      <c r="BY9" s="45"/>
    </row>
    <row r="10" spans="1:87" ht="16.5" customHeight="1" thickBot="1" x14ac:dyDescent="0.3">
      <c r="A10" s="63" t="s">
        <v>7</v>
      </c>
      <c r="B10" s="216"/>
      <c r="C10" s="217"/>
      <c r="D10" s="217"/>
      <c r="E10" s="218"/>
      <c r="F10" s="64"/>
      <c r="G10" s="64"/>
      <c r="H10" s="64"/>
      <c r="I10" s="64"/>
      <c r="J10" s="64"/>
      <c r="M10" s="65">
        <v>15</v>
      </c>
      <c r="N10" s="66">
        <v>0</v>
      </c>
      <c r="O10" s="66">
        <v>0</v>
      </c>
      <c r="P10" s="66">
        <v>0</v>
      </c>
      <c r="Q10" s="66">
        <v>0</v>
      </c>
      <c r="R10" s="66">
        <f t="shared" ref="R10:R41" si="0">N10+P10</f>
        <v>0</v>
      </c>
      <c r="S10" s="66">
        <f t="shared" ref="S10:S41" si="1">O10+Q10</f>
        <v>0</v>
      </c>
      <c r="T10" s="66">
        <f t="shared" ref="T10:T41" si="2">SUM(R10:S10)</f>
        <v>0</v>
      </c>
      <c r="U10" s="4">
        <f t="shared" ref="U10:U41" si="3">N10+O10</f>
        <v>0</v>
      </c>
      <c r="V10" s="9">
        <f t="shared" ref="V10:V41" si="4">P10+Q10</f>
        <v>0</v>
      </c>
      <c r="W10" s="26">
        <f t="shared" ref="W10:W41" si="5">U10*$M10</f>
        <v>0</v>
      </c>
      <c r="X10" s="5">
        <f>U10</f>
        <v>0</v>
      </c>
      <c r="Y10" s="30" t="e">
        <f t="shared" ref="Y10:Y41" si="6">(X10/$U$91)*100</f>
        <v>#DIV/0!</v>
      </c>
      <c r="Z10" s="29" t="e">
        <f>INDEX($M$10:$M$90,$Z$7)+(INDEX($M$10:$M$90,$Z$7+1)-INDEX($M$10:$M$90,$Z$7))/(INDEX($Y$10:$Y$90,$Z$7+1)-INDEX($Y$10:$Y$90,$Z$7))*($Z$6-INDEX($Y$10:$Y$90,$Z$7))</f>
        <v>#N/A</v>
      </c>
      <c r="AA10" s="23" t="e">
        <f>INDEX($M$10:$M$90,$AA$7)+(INDEX($M$10:$M$90,$AA$7+1)-INDEX($M$10:$M$90,$AA$7))/(INDEX($Y$10:$Y$90,$AA$7+1)-INDEX($Y$10:$Y$90,$AA$7))*($AA$6-INDEX($Y$10:$Y$90,$AA$7))</f>
        <v>#N/A</v>
      </c>
      <c r="AB10" s="15"/>
      <c r="AC10" s="12"/>
      <c r="AD10" s="12">
        <f t="shared" ref="AD10:AD16" si="7">IF(AC10=MAX($AC$10:$AC$90),M10-0.5,"")</f>
        <v>14.5</v>
      </c>
      <c r="AE10" s="5">
        <f>MIN($AD$15:$AD$86)-4.5</f>
        <v>15</v>
      </c>
      <c r="AF10" s="5">
        <f>MIN($AD$15:$AD$86)+4.5</f>
        <v>24</v>
      </c>
      <c r="AG10" s="12"/>
      <c r="AH10" s="12"/>
      <c r="AI10" s="12"/>
      <c r="AJ10" s="12"/>
      <c r="AK10" s="12"/>
      <c r="AL10" s="12"/>
      <c r="AM10" s="26">
        <f t="shared" ref="AM10:AM41" si="8">V10*$M10</f>
        <v>0</v>
      </c>
      <c r="AN10" s="5">
        <f>V10</f>
        <v>0</v>
      </c>
      <c r="AO10" s="30" t="e">
        <f t="shared" ref="AO10:AO24" si="9">(AN10/$V$91)*100</f>
        <v>#DIV/0!</v>
      </c>
      <c r="AP10" s="29" t="e">
        <f>INDEX($M$10:$M$90,$AP$7)+(INDEX($M$10:$M$90,$AP$7+1)-INDEX($M$10:$M$90,$AP$7))/(INDEX($AO$10:$AO$90,$AP$7+1)-INDEX($AO$10:$AO$90,$AP$7))*($AP$6-INDEX($AO$10:$AO$90,$AP$7))</f>
        <v>#N/A</v>
      </c>
      <c r="AQ10" s="23" t="e">
        <f>INDEX($M$10:$M$90,$AQ$7)+(INDEX($M$10:$M$90,$AQ$7+1)-INDEX($M$10:$M$90,$AQ$7))/(INDEX($AO$10:$AO$90,$AQ$7+1)-INDEX($AO$10:$AO$90,$AQ$7))*($AQ$6-INDEX($AO$10:$AO$90,$AQ$7))</f>
        <v>#N/A</v>
      </c>
      <c r="AR10" s="15"/>
      <c r="AS10" s="12"/>
      <c r="AT10" s="12">
        <f>IF(AS10=MAX($AS$10:$AS$90),AC10-0.5,"")</f>
        <v>-0.5</v>
      </c>
      <c r="AU10" s="5">
        <f>MIN($AT$15:$AT$86)-4.5</f>
        <v>15</v>
      </c>
      <c r="AV10" s="5">
        <f>MIN($AT$15:$AT$86)+4.5</f>
        <v>24</v>
      </c>
      <c r="AW10" s="12"/>
      <c r="AX10" s="12"/>
      <c r="AY10" s="12"/>
      <c r="AZ10" s="12"/>
      <c r="BA10" s="12"/>
      <c r="BB10" s="12"/>
      <c r="BC10" s="26">
        <f t="shared" ref="BC10:BC41" si="10">T10*$M10</f>
        <v>0</v>
      </c>
      <c r="BD10" s="5">
        <f>T10</f>
        <v>0</v>
      </c>
      <c r="BE10" s="30" t="e">
        <f t="shared" ref="BE10:BE41" si="11">(BD10/$T$91)*100</f>
        <v>#DIV/0!</v>
      </c>
      <c r="BF10" s="29" t="e">
        <f>INDEX($M$10:$M$90,$BF$7)+(INDEX($M$10:$M$90,$BF$7+1)-INDEX($M$10:$M$90,$BF$7))/(INDEX($BE$10:$BE$90,$BF$7+1)-INDEX($BE$10:$BE$90,$BF$7))*($BF$6-INDEX($BE$10:$BE$90,$BF$7))</f>
        <v>#N/A</v>
      </c>
      <c r="BG10" s="23" t="e">
        <f>INDEX($M$10:$M$90,$BG$7)+(INDEX($M$10:$M$90,$BG$7+1)-INDEX($M$10:$M$90,$BG$7))/(INDEX($BE$10:$BE$90,$BG$7+1)-INDEX($BE$10:$BE$90,$BG$7))*($BG$6-INDEX($BE$10:$BE$90,$BG$7))</f>
        <v>#N/A</v>
      </c>
      <c r="BH10" s="15"/>
      <c r="BI10" s="12"/>
      <c r="BJ10" s="12">
        <f>IF(BI10=MAX($BI$10:$BI$90),AS10-0.5,"")</f>
        <v>-0.5</v>
      </c>
      <c r="BK10" s="5">
        <f>MIN($BJ$15:$BJ$86)-4.5</f>
        <v>15</v>
      </c>
      <c r="BL10" s="5">
        <f>MIN($BJ$15:$BJ$86)+4.5</f>
        <v>24</v>
      </c>
      <c r="BM10" s="12"/>
      <c r="BN10" s="12"/>
      <c r="BO10" s="12"/>
      <c r="BP10" s="12"/>
      <c r="BQ10" s="12"/>
      <c r="BR10" s="15"/>
      <c r="BS10" s="89"/>
      <c r="BT10" s="89" t="s">
        <v>98</v>
      </c>
      <c r="BU10" s="89"/>
      <c r="BV10" s="89" t="s">
        <v>76</v>
      </c>
      <c r="BW10" s="89" t="s">
        <v>84</v>
      </c>
      <c r="BX10" s="89" t="s">
        <v>83</v>
      </c>
      <c r="BY10" s="45"/>
    </row>
    <row r="11" spans="1:87" ht="15.75" customHeight="1" x14ac:dyDescent="0.25">
      <c r="A11" s="67" t="s">
        <v>8</v>
      </c>
      <c r="B11" s="189"/>
      <c r="C11" s="190"/>
      <c r="D11" s="190"/>
      <c r="E11" s="191"/>
      <c r="F11" s="68"/>
      <c r="G11" s="68"/>
      <c r="H11" s="68"/>
      <c r="I11" s="68"/>
      <c r="J11" s="68"/>
      <c r="M11" s="69">
        <v>16</v>
      </c>
      <c r="N11" s="70">
        <v>0</v>
      </c>
      <c r="O11" s="70">
        <v>0</v>
      </c>
      <c r="P11" s="70">
        <v>0</v>
      </c>
      <c r="Q11" s="70">
        <v>0</v>
      </c>
      <c r="R11" s="70">
        <f t="shared" si="0"/>
        <v>0</v>
      </c>
      <c r="S11" s="70">
        <f t="shared" si="1"/>
        <v>0</v>
      </c>
      <c r="T11" s="70">
        <f t="shared" si="2"/>
        <v>0</v>
      </c>
      <c r="U11" s="4">
        <f t="shared" si="3"/>
        <v>0</v>
      </c>
      <c r="V11" s="9">
        <f t="shared" si="4"/>
        <v>0</v>
      </c>
      <c r="W11" s="26">
        <f t="shared" si="5"/>
        <v>0</v>
      </c>
      <c r="X11" s="5">
        <f>X10+U11</f>
        <v>0</v>
      </c>
      <c r="Y11" s="30" t="e">
        <f t="shared" si="6"/>
        <v>#DIV/0!</v>
      </c>
      <c r="Z11" s="12"/>
      <c r="AA11" s="12"/>
      <c r="AB11" s="15"/>
      <c r="AC11" s="12"/>
      <c r="AD11" s="12">
        <f t="shared" si="7"/>
        <v>15.5</v>
      </c>
      <c r="AE11" s="12"/>
      <c r="AF11" s="12"/>
      <c r="AG11" s="12"/>
      <c r="AH11" s="12"/>
      <c r="AI11" s="12"/>
      <c r="AJ11" s="12"/>
      <c r="AK11" s="12"/>
      <c r="AL11" s="12"/>
      <c r="AM11" s="26">
        <f t="shared" si="8"/>
        <v>0</v>
      </c>
      <c r="AN11" s="5">
        <f>V11+AN10</f>
        <v>0</v>
      </c>
      <c r="AO11" s="30" t="e">
        <f t="shared" si="9"/>
        <v>#DIV/0!</v>
      </c>
      <c r="AP11" s="12"/>
      <c r="AQ11" s="12"/>
      <c r="AR11" s="15"/>
      <c r="AS11" s="12"/>
      <c r="AT11" s="12">
        <f t="shared" ref="AT11:AT14" si="12">IF(AS11=MAX($AS$10:$AS$90),AC11-0.5,"")</f>
        <v>-0.5</v>
      </c>
      <c r="AU11" s="12"/>
      <c r="AV11" s="12"/>
      <c r="AW11" s="12"/>
      <c r="AX11" s="12"/>
      <c r="AY11" s="12"/>
      <c r="AZ11" s="12"/>
      <c r="BA11" s="12"/>
      <c r="BB11" s="12"/>
      <c r="BC11" s="26">
        <f t="shared" si="10"/>
        <v>0</v>
      </c>
      <c r="BD11" s="5">
        <f t="shared" ref="BD11:BD42" si="13">T11+BD10</f>
        <v>0</v>
      </c>
      <c r="BE11" s="30" t="e">
        <f t="shared" si="11"/>
        <v>#DIV/0!</v>
      </c>
      <c r="BF11" s="12"/>
      <c r="BG11" s="12"/>
      <c r="BH11" s="15"/>
      <c r="BI11" s="12"/>
      <c r="BJ11" s="12">
        <f t="shared" ref="BJ11:BJ14" si="14">IF(BI11=MAX($BI$10:$BI$90),AS11-0.5,"")</f>
        <v>-0.5</v>
      </c>
      <c r="BK11" s="12"/>
      <c r="BL11" s="12"/>
      <c r="BM11" s="12"/>
      <c r="BN11" s="12"/>
      <c r="BO11" s="12"/>
      <c r="BP11" s="12"/>
      <c r="BQ11" s="12"/>
      <c r="BR11" s="15"/>
      <c r="BS11" s="89"/>
      <c r="BT11" s="89" t="s">
        <v>99</v>
      </c>
      <c r="BU11" s="89"/>
      <c r="BV11" s="89" t="s">
        <v>77</v>
      </c>
      <c r="BW11" s="89" t="s">
        <v>83</v>
      </c>
      <c r="BX11" s="89"/>
      <c r="BY11" s="45"/>
    </row>
    <row r="12" spans="1:87" ht="15.75" customHeight="1" x14ac:dyDescent="0.25">
      <c r="A12" s="63" t="s">
        <v>92</v>
      </c>
      <c r="B12" s="216"/>
      <c r="C12" s="217"/>
      <c r="D12" s="217"/>
      <c r="E12" s="218"/>
      <c r="F12" s="68"/>
      <c r="G12" s="68"/>
      <c r="H12" s="68"/>
      <c r="I12" s="68"/>
      <c r="J12" s="68"/>
      <c r="M12" s="65">
        <v>17</v>
      </c>
      <c r="N12" s="66">
        <v>0</v>
      </c>
      <c r="O12" s="66">
        <v>0</v>
      </c>
      <c r="P12" s="66">
        <v>0</v>
      </c>
      <c r="Q12" s="66">
        <v>0</v>
      </c>
      <c r="R12" s="66">
        <f t="shared" si="0"/>
        <v>0</v>
      </c>
      <c r="S12" s="66">
        <f t="shared" si="1"/>
        <v>0</v>
      </c>
      <c r="T12" s="66">
        <f t="shared" si="2"/>
        <v>0</v>
      </c>
      <c r="U12" s="4">
        <f t="shared" si="3"/>
        <v>0</v>
      </c>
      <c r="V12" s="9">
        <f t="shared" si="4"/>
        <v>0</v>
      </c>
      <c r="W12" s="26">
        <f>U12*$M12</f>
        <v>0</v>
      </c>
      <c r="X12" s="5">
        <f>X11+U12</f>
        <v>0</v>
      </c>
      <c r="Y12" s="30" t="e">
        <f t="shared" si="6"/>
        <v>#DIV/0!</v>
      </c>
      <c r="Z12" s="12"/>
      <c r="AA12" s="12"/>
      <c r="AB12" s="15"/>
      <c r="AC12" s="12"/>
      <c r="AD12" s="12">
        <f t="shared" si="7"/>
        <v>16.5</v>
      </c>
      <c r="AE12" s="12"/>
      <c r="AF12" s="12"/>
      <c r="AG12" s="12"/>
      <c r="AH12" s="12"/>
      <c r="AI12" s="12"/>
      <c r="AJ12" s="12"/>
      <c r="AK12" s="12"/>
      <c r="AL12" s="12"/>
      <c r="AM12" s="26">
        <f t="shared" si="8"/>
        <v>0</v>
      </c>
      <c r="AN12" s="5">
        <f>V12+AN11</f>
        <v>0</v>
      </c>
      <c r="AO12" s="30" t="e">
        <f t="shared" si="9"/>
        <v>#DIV/0!</v>
      </c>
      <c r="AP12" s="12"/>
      <c r="AQ12" s="12"/>
      <c r="AR12" s="15"/>
      <c r="AS12" s="12"/>
      <c r="AT12" s="12">
        <f t="shared" si="12"/>
        <v>-0.5</v>
      </c>
      <c r="AU12" s="12"/>
      <c r="AV12" s="12"/>
      <c r="AW12" s="12"/>
      <c r="AX12" s="12"/>
      <c r="AY12" s="12"/>
      <c r="AZ12" s="12"/>
      <c r="BA12" s="12"/>
      <c r="BB12" s="12"/>
      <c r="BC12" s="26">
        <f t="shared" si="10"/>
        <v>0</v>
      </c>
      <c r="BD12" s="5">
        <f t="shared" si="13"/>
        <v>0</v>
      </c>
      <c r="BE12" s="30" t="e">
        <f t="shared" si="11"/>
        <v>#DIV/0!</v>
      </c>
      <c r="BF12" s="12"/>
      <c r="BG12" s="12"/>
      <c r="BH12" s="15"/>
      <c r="BI12" s="12"/>
      <c r="BJ12" s="12">
        <f t="shared" si="14"/>
        <v>-0.5</v>
      </c>
      <c r="BK12" s="12"/>
      <c r="BL12" s="12"/>
      <c r="BM12" s="12"/>
      <c r="BN12" s="12"/>
      <c r="BO12" s="12"/>
      <c r="BP12" s="12"/>
      <c r="BQ12" s="12"/>
      <c r="BR12" s="15"/>
      <c r="BS12" s="89"/>
      <c r="BT12" s="89" t="s">
        <v>100</v>
      </c>
      <c r="BU12" s="89"/>
      <c r="BV12" s="89" t="s">
        <v>78</v>
      </c>
      <c r="BW12" s="89" t="s">
        <v>89</v>
      </c>
      <c r="BX12" s="89"/>
      <c r="BY12" s="45"/>
    </row>
    <row r="13" spans="1:87" ht="15.75" customHeight="1" x14ac:dyDescent="0.25">
      <c r="A13" s="187" t="s">
        <v>90</v>
      </c>
      <c r="B13" s="192"/>
      <c r="C13" s="193"/>
      <c r="D13" s="193"/>
      <c r="E13" s="194"/>
      <c r="F13" s="68"/>
      <c r="G13" s="68"/>
      <c r="H13" s="68"/>
      <c r="I13" s="68"/>
      <c r="J13" s="68"/>
      <c r="M13" s="69">
        <v>18</v>
      </c>
      <c r="N13" s="70">
        <v>0</v>
      </c>
      <c r="O13" s="70">
        <v>0</v>
      </c>
      <c r="P13" s="70">
        <v>0</v>
      </c>
      <c r="Q13" s="70">
        <v>0</v>
      </c>
      <c r="R13" s="70">
        <f t="shared" si="0"/>
        <v>0</v>
      </c>
      <c r="S13" s="70">
        <f t="shared" si="1"/>
        <v>0</v>
      </c>
      <c r="T13" s="70">
        <f t="shared" si="2"/>
        <v>0</v>
      </c>
      <c r="U13" s="4">
        <f t="shared" si="3"/>
        <v>0</v>
      </c>
      <c r="V13" s="9">
        <f t="shared" si="4"/>
        <v>0</v>
      </c>
      <c r="W13" s="26">
        <f t="shared" si="5"/>
        <v>0</v>
      </c>
      <c r="X13" s="5">
        <f>X12+U13</f>
        <v>0</v>
      </c>
      <c r="Y13" s="30" t="e">
        <f t="shared" si="6"/>
        <v>#DIV/0!</v>
      </c>
      <c r="Z13" s="12"/>
      <c r="AA13" s="12"/>
      <c r="AB13" s="15"/>
      <c r="AC13" s="12"/>
      <c r="AD13" s="12">
        <f t="shared" si="7"/>
        <v>17.5</v>
      </c>
      <c r="AE13" s="12"/>
      <c r="AF13" s="12"/>
      <c r="AG13" s="12"/>
      <c r="AH13" s="12"/>
      <c r="AI13" s="12"/>
      <c r="AJ13" s="12"/>
      <c r="AK13" s="12"/>
      <c r="AL13" s="12"/>
      <c r="AM13" s="26">
        <f t="shared" si="8"/>
        <v>0</v>
      </c>
      <c r="AN13" s="5">
        <f>V13+AN12</f>
        <v>0</v>
      </c>
      <c r="AO13" s="30" t="e">
        <f t="shared" si="9"/>
        <v>#DIV/0!</v>
      </c>
      <c r="AP13" s="12"/>
      <c r="AQ13" s="12"/>
      <c r="AR13" s="15"/>
      <c r="AS13" s="12"/>
      <c r="AT13" s="12">
        <f t="shared" si="12"/>
        <v>-0.5</v>
      </c>
      <c r="AU13" s="12"/>
      <c r="AV13" s="12"/>
      <c r="AW13" s="12"/>
      <c r="AX13" s="12"/>
      <c r="AY13" s="12"/>
      <c r="AZ13" s="12"/>
      <c r="BA13" s="12"/>
      <c r="BB13" s="12"/>
      <c r="BC13" s="26">
        <f t="shared" si="10"/>
        <v>0</v>
      </c>
      <c r="BD13" s="5">
        <f t="shared" si="13"/>
        <v>0</v>
      </c>
      <c r="BE13" s="30" t="e">
        <f t="shared" si="11"/>
        <v>#DIV/0!</v>
      </c>
      <c r="BF13" s="12"/>
      <c r="BG13" s="12"/>
      <c r="BH13" s="15"/>
      <c r="BI13" s="12"/>
      <c r="BJ13" s="12">
        <f>IF(BI13=MAX($BI$10:$BI$90),AS13-0.5,"")</f>
        <v>-0.5</v>
      </c>
      <c r="BK13" s="12"/>
      <c r="BL13" s="12"/>
      <c r="BM13" s="12"/>
      <c r="BN13" s="12"/>
      <c r="BO13" s="12"/>
      <c r="BP13" s="12"/>
      <c r="BQ13" s="12"/>
      <c r="BR13" s="15"/>
      <c r="BS13" s="89"/>
      <c r="BT13" s="89" t="s">
        <v>101</v>
      </c>
      <c r="BU13" s="89"/>
      <c r="BV13" s="89" t="s">
        <v>79</v>
      </c>
      <c r="BW13" s="89"/>
      <c r="BX13" s="89"/>
      <c r="BY13" s="45"/>
    </row>
    <row r="14" spans="1:87" ht="15.75" customHeight="1" thickBot="1" x14ac:dyDescent="0.3">
      <c r="A14" s="188"/>
      <c r="B14" s="195"/>
      <c r="C14" s="196"/>
      <c r="D14" s="196"/>
      <c r="E14" s="197"/>
      <c r="F14" s="68"/>
      <c r="G14" s="68"/>
      <c r="H14" s="68"/>
      <c r="I14" s="68"/>
      <c r="J14" s="68"/>
      <c r="M14" s="65">
        <v>19</v>
      </c>
      <c r="N14" s="66">
        <v>0</v>
      </c>
      <c r="O14" s="66">
        <v>0</v>
      </c>
      <c r="P14" s="66">
        <v>0</v>
      </c>
      <c r="Q14" s="66">
        <v>0</v>
      </c>
      <c r="R14" s="66">
        <f t="shared" si="0"/>
        <v>0</v>
      </c>
      <c r="S14" s="66">
        <f t="shared" si="1"/>
        <v>0</v>
      </c>
      <c r="T14" s="66">
        <f t="shared" si="2"/>
        <v>0</v>
      </c>
      <c r="U14" s="4">
        <f t="shared" si="3"/>
        <v>0</v>
      </c>
      <c r="V14" s="9">
        <f t="shared" si="4"/>
        <v>0</v>
      </c>
      <c r="W14" s="26">
        <f t="shared" si="5"/>
        <v>0</v>
      </c>
      <c r="X14" s="5">
        <f t="shared" ref="X14:X77" si="15">X13+U14</f>
        <v>0</v>
      </c>
      <c r="Y14" s="30" t="e">
        <f t="shared" si="6"/>
        <v>#DIV/0!</v>
      </c>
      <c r="Z14" s="12"/>
      <c r="AA14" s="12"/>
      <c r="AB14" s="15"/>
      <c r="AC14" s="12"/>
      <c r="AD14" s="12">
        <f t="shared" si="7"/>
        <v>18.5</v>
      </c>
      <c r="AE14" s="12"/>
      <c r="AF14" s="12"/>
      <c r="AG14" s="13" t="s">
        <v>35</v>
      </c>
      <c r="AH14" s="13" t="s">
        <v>36</v>
      </c>
      <c r="AI14" s="13" t="s">
        <v>36</v>
      </c>
      <c r="AJ14" s="13" t="s">
        <v>37</v>
      </c>
      <c r="AK14" s="13" t="s">
        <v>38</v>
      </c>
      <c r="AL14" s="13" t="s">
        <v>39</v>
      </c>
      <c r="AM14" s="26">
        <f t="shared" si="8"/>
        <v>0</v>
      </c>
      <c r="AN14" s="5">
        <f t="shared" ref="AN14:AN77" si="16">V14+AN13</f>
        <v>0</v>
      </c>
      <c r="AO14" s="30" t="e">
        <f t="shared" si="9"/>
        <v>#DIV/0!</v>
      </c>
      <c r="AP14" s="12"/>
      <c r="AQ14" s="12"/>
      <c r="AR14" s="15"/>
      <c r="AS14" s="12"/>
      <c r="AT14" s="12">
        <f t="shared" si="12"/>
        <v>-0.5</v>
      </c>
      <c r="AU14" s="12"/>
      <c r="AV14" s="12"/>
      <c r="AW14" s="13" t="s">
        <v>35</v>
      </c>
      <c r="AX14" s="13" t="s">
        <v>36</v>
      </c>
      <c r="AY14" s="13" t="s">
        <v>36</v>
      </c>
      <c r="AZ14" s="13" t="s">
        <v>37</v>
      </c>
      <c r="BA14" s="13" t="s">
        <v>38</v>
      </c>
      <c r="BB14" s="13" t="s">
        <v>39</v>
      </c>
      <c r="BC14" s="26">
        <f t="shared" si="10"/>
        <v>0</v>
      </c>
      <c r="BD14" s="5">
        <f t="shared" si="13"/>
        <v>0</v>
      </c>
      <c r="BE14" s="30" t="e">
        <f t="shared" si="11"/>
        <v>#DIV/0!</v>
      </c>
      <c r="BF14" s="12"/>
      <c r="BG14" s="12"/>
      <c r="BH14" s="15"/>
      <c r="BI14" s="12"/>
      <c r="BJ14" s="12">
        <f t="shared" si="14"/>
        <v>-0.5</v>
      </c>
      <c r="BK14" s="12"/>
      <c r="BL14" s="12"/>
      <c r="BM14" s="13" t="s">
        <v>35</v>
      </c>
      <c r="BN14" s="13" t="s">
        <v>36</v>
      </c>
      <c r="BO14" s="13" t="s">
        <v>36</v>
      </c>
      <c r="BP14" s="13" t="s">
        <v>37</v>
      </c>
      <c r="BQ14" s="13" t="s">
        <v>38</v>
      </c>
      <c r="BR14" s="14" t="s">
        <v>39</v>
      </c>
      <c r="BS14" s="89"/>
      <c r="BT14" s="89" t="s">
        <v>102</v>
      </c>
      <c r="BU14" s="89"/>
      <c r="BV14" s="89" t="s">
        <v>80</v>
      </c>
      <c r="BW14" s="89"/>
      <c r="BX14" s="89"/>
      <c r="BY14" s="45"/>
    </row>
    <row r="15" spans="1:87" ht="15.75" customHeight="1" x14ac:dyDescent="0.25">
      <c r="A15" s="63" t="s">
        <v>9</v>
      </c>
      <c r="B15" s="242"/>
      <c r="C15" s="242"/>
      <c r="D15" s="242"/>
      <c r="E15" s="242"/>
      <c r="F15" s="68"/>
      <c r="G15" s="68"/>
      <c r="H15" s="68"/>
      <c r="I15" s="68"/>
      <c r="J15" s="68"/>
      <c r="M15" s="69">
        <v>20</v>
      </c>
      <c r="N15" s="70">
        <v>0</v>
      </c>
      <c r="O15" s="70">
        <v>0</v>
      </c>
      <c r="P15" s="70">
        <v>0</v>
      </c>
      <c r="Q15" s="70">
        <v>0</v>
      </c>
      <c r="R15" s="70">
        <f t="shared" si="0"/>
        <v>0</v>
      </c>
      <c r="S15" s="70">
        <f t="shared" si="1"/>
        <v>0</v>
      </c>
      <c r="T15" s="70">
        <f t="shared" si="2"/>
        <v>0</v>
      </c>
      <c r="U15" s="4">
        <f t="shared" si="3"/>
        <v>0</v>
      </c>
      <c r="V15" s="9">
        <f t="shared" si="4"/>
        <v>0</v>
      </c>
      <c r="W15" s="26">
        <f t="shared" si="5"/>
        <v>0</v>
      </c>
      <c r="X15" s="5">
        <f t="shared" si="15"/>
        <v>0</v>
      </c>
      <c r="Y15" s="30" t="e">
        <f t="shared" si="6"/>
        <v>#DIV/0!</v>
      </c>
      <c r="Z15" s="12"/>
      <c r="AA15" s="12"/>
      <c r="AB15" s="15"/>
      <c r="AC15" s="54">
        <f>SUM(U10:U19)</f>
        <v>0</v>
      </c>
      <c r="AD15" s="55">
        <f t="shared" si="7"/>
        <v>19.5</v>
      </c>
      <c r="AE15" s="12"/>
      <c r="AF15" s="12"/>
      <c r="AG15" s="54">
        <f t="shared" ref="AG15:AG46" si="17">IF($M15&gt;=$B$30,1,0)</f>
        <v>1</v>
      </c>
      <c r="AH15" s="37">
        <f t="shared" ref="AH15:AH46" si="18">IF($M15&lt;=$D$30,1,0)</f>
        <v>1</v>
      </c>
      <c r="AI15" s="37">
        <f t="shared" ref="AI15:AI46" si="19">AG15+AH15</f>
        <v>2</v>
      </c>
      <c r="AJ15" s="37">
        <f t="shared" ref="AJ15:AJ46" si="20">IF(AI15=2,U15,0)</f>
        <v>0</v>
      </c>
      <c r="AK15" s="55">
        <f t="shared" ref="AK15:AK46" si="21">IF(AG15=1,U15,0)</f>
        <v>0</v>
      </c>
      <c r="AL15" s="12"/>
      <c r="AM15" s="26">
        <f t="shared" si="8"/>
        <v>0</v>
      </c>
      <c r="AN15" s="5">
        <f t="shared" si="16"/>
        <v>0</v>
      </c>
      <c r="AO15" s="30" t="e">
        <f t="shared" si="9"/>
        <v>#DIV/0!</v>
      </c>
      <c r="AP15" s="12"/>
      <c r="AQ15" s="12"/>
      <c r="AR15" s="15"/>
      <c r="AS15" s="54">
        <f>SUM(V10:V19)</f>
        <v>0</v>
      </c>
      <c r="AT15" s="55">
        <f>IF(AS15=MAX($AS$10:$AS$90),M15-0.5,"")</f>
        <v>19.5</v>
      </c>
      <c r="AU15" s="12"/>
      <c r="AV15" s="12"/>
      <c r="AW15" s="54">
        <f t="shared" ref="AW15:AW46" si="22">IF($M15&gt;=$G$30,1,0)</f>
        <v>1</v>
      </c>
      <c r="AX15" s="37">
        <f t="shared" ref="AX15:AX46" si="23">IF($M15&lt;=$I$30,1,0)</f>
        <v>1</v>
      </c>
      <c r="AY15" s="37">
        <f t="shared" ref="AY15:AY46" si="24">AW15+AX15</f>
        <v>2</v>
      </c>
      <c r="AZ15" s="37">
        <f t="shared" ref="AZ15:AZ46" si="25">IF(AY15=2,V15,0)</f>
        <v>0</v>
      </c>
      <c r="BA15" s="55">
        <f t="shared" ref="BA15:BA46" si="26">IF(AW15=1,V15,0)</f>
        <v>0</v>
      </c>
      <c r="BB15" s="12"/>
      <c r="BC15" s="26">
        <f t="shared" si="10"/>
        <v>0</v>
      </c>
      <c r="BD15" s="5">
        <f t="shared" si="13"/>
        <v>0</v>
      </c>
      <c r="BE15" s="30" t="e">
        <f t="shared" si="11"/>
        <v>#DIV/0!</v>
      </c>
      <c r="BF15" s="12"/>
      <c r="BG15" s="12"/>
      <c r="BH15" s="15"/>
      <c r="BI15" s="54">
        <f t="shared" ref="BI15:BI46" si="27">SUM(T10:T19)</f>
        <v>0</v>
      </c>
      <c r="BJ15" s="55">
        <f>IF(BI15=MAX($BI$10:$BI$90),M15-0.5,"")</f>
        <v>19.5</v>
      </c>
      <c r="BK15" s="12"/>
      <c r="BL15" s="12"/>
      <c r="BM15" s="54">
        <f t="shared" ref="BM15:BM46" si="28">IF($M15&gt;=$B$39,1,0)</f>
        <v>1</v>
      </c>
      <c r="BN15" s="37">
        <f t="shared" ref="BN15:BN46" si="29">IF($M15&lt;=$D$39,1,0)</f>
        <v>1</v>
      </c>
      <c r="BO15" s="37">
        <f t="shared" ref="BO15:BO46" si="30">BM15+BN15</f>
        <v>2</v>
      </c>
      <c r="BP15" s="37">
        <f t="shared" ref="BP15:BP46" si="31">IF(BO15=2,T15,0)</f>
        <v>0</v>
      </c>
      <c r="BQ15" s="55">
        <f t="shared" ref="BQ15:BQ46" si="32">IF(BM15=1,T15,0)</f>
        <v>0</v>
      </c>
      <c r="BR15" s="15"/>
      <c r="BS15" s="89"/>
      <c r="BT15" s="89" t="s">
        <v>103</v>
      </c>
      <c r="BU15" s="89"/>
      <c r="BV15" s="89"/>
      <c r="BW15" s="89"/>
      <c r="BX15" s="89"/>
      <c r="BY15" s="45"/>
    </row>
    <row r="16" spans="1:87" x14ac:dyDescent="0.25">
      <c r="A16" s="67" t="s">
        <v>10</v>
      </c>
      <c r="B16" s="189"/>
      <c r="C16" s="190"/>
      <c r="D16" s="190"/>
      <c r="E16" s="191"/>
      <c r="F16" s="71"/>
      <c r="G16" s="71"/>
      <c r="H16" s="71"/>
      <c r="I16" s="71"/>
      <c r="J16" s="71"/>
      <c r="M16" s="65">
        <v>21</v>
      </c>
      <c r="N16" s="66">
        <v>0</v>
      </c>
      <c r="O16" s="66">
        <v>0</v>
      </c>
      <c r="P16" s="66">
        <v>0</v>
      </c>
      <c r="Q16" s="66">
        <v>0</v>
      </c>
      <c r="R16" s="66">
        <f t="shared" si="0"/>
        <v>0</v>
      </c>
      <c r="S16" s="66">
        <f t="shared" si="1"/>
        <v>0</v>
      </c>
      <c r="T16" s="66">
        <f t="shared" si="2"/>
        <v>0</v>
      </c>
      <c r="U16" s="4">
        <f t="shared" si="3"/>
        <v>0</v>
      </c>
      <c r="V16" s="9">
        <f t="shared" si="4"/>
        <v>0</v>
      </c>
      <c r="W16" s="26">
        <f t="shared" si="5"/>
        <v>0</v>
      </c>
      <c r="X16" s="5">
        <f t="shared" si="15"/>
        <v>0</v>
      </c>
      <c r="Y16" s="30" t="e">
        <f t="shared" si="6"/>
        <v>#DIV/0!</v>
      </c>
      <c r="Z16" s="12"/>
      <c r="AA16" s="12"/>
      <c r="AB16" s="15"/>
      <c r="AC16" s="26">
        <f>SUM(U11:U20)</f>
        <v>0</v>
      </c>
      <c r="AD16" s="56">
        <f t="shared" si="7"/>
        <v>20.5</v>
      </c>
      <c r="AE16" s="12"/>
      <c r="AF16" s="12"/>
      <c r="AG16" s="26">
        <f t="shared" si="17"/>
        <v>1</v>
      </c>
      <c r="AH16" s="5">
        <f t="shared" si="18"/>
        <v>1</v>
      </c>
      <c r="AI16" s="5">
        <f t="shared" si="19"/>
        <v>2</v>
      </c>
      <c r="AJ16" s="5">
        <f t="shared" si="20"/>
        <v>0</v>
      </c>
      <c r="AK16" s="56">
        <f t="shared" si="21"/>
        <v>0</v>
      </c>
      <c r="AL16" s="12"/>
      <c r="AM16" s="26">
        <f t="shared" si="8"/>
        <v>0</v>
      </c>
      <c r="AN16" s="5">
        <f t="shared" si="16"/>
        <v>0</v>
      </c>
      <c r="AO16" s="30" t="e">
        <f t="shared" si="9"/>
        <v>#DIV/0!</v>
      </c>
      <c r="AP16" s="12"/>
      <c r="AQ16" s="12"/>
      <c r="AR16" s="15"/>
      <c r="AS16" s="26">
        <f>SUM(V11:V20)</f>
        <v>0</v>
      </c>
      <c r="AT16" s="56">
        <f>IF(AS16=MAX($AS$10:$AS$90),M16-0.5,"")</f>
        <v>20.5</v>
      </c>
      <c r="AU16" s="12"/>
      <c r="AV16" s="12"/>
      <c r="AW16" s="26">
        <f t="shared" si="22"/>
        <v>1</v>
      </c>
      <c r="AX16" s="5">
        <f t="shared" si="23"/>
        <v>1</v>
      </c>
      <c r="AY16" s="5">
        <f t="shared" si="24"/>
        <v>2</v>
      </c>
      <c r="AZ16" s="5">
        <f t="shared" si="25"/>
        <v>0</v>
      </c>
      <c r="BA16" s="56">
        <f t="shared" si="26"/>
        <v>0</v>
      </c>
      <c r="BB16" s="12"/>
      <c r="BC16" s="26">
        <f t="shared" si="10"/>
        <v>0</v>
      </c>
      <c r="BD16" s="5">
        <f t="shared" si="13"/>
        <v>0</v>
      </c>
      <c r="BE16" s="30" t="e">
        <f t="shared" si="11"/>
        <v>#DIV/0!</v>
      </c>
      <c r="BF16" s="12"/>
      <c r="BG16" s="12"/>
      <c r="BH16" s="15"/>
      <c r="BI16" s="26">
        <f t="shared" si="27"/>
        <v>0</v>
      </c>
      <c r="BJ16" s="56">
        <f>IF(BI16=MAX($BI$10:$BI$90),M16-0.5,"")</f>
        <v>20.5</v>
      </c>
      <c r="BK16" s="12"/>
      <c r="BL16" s="12"/>
      <c r="BM16" s="26">
        <f t="shared" si="28"/>
        <v>1</v>
      </c>
      <c r="BN16" s="5">
        <f t="shared" si="29"/>
        <v>1</v>
      </c>
      <c r="BO16" s="5">
        <f t="shared" si="30"/>
        <v>2</v>
      </c>
      <c r="BP16" s="5">
        <f t="shared" si="31"/>
        <v>0</v>
      </c>
      <c r="BQ16" s="56">
        <f t="shared" si="32"/>
        <v>0</v>
      </c>
      <c r="BR16" s="15"/>
      <c r="BT16" s="59" t="s">
        <v>104</v>
      </c>
    </row>
    <row r="17" spans="1:72" x14ac:dyDescent="0.25">
      <c r="F17" s="60"/>
      <c r="G17" s="60"/>
      <c r="H17" s="60"/>
      <c r="I17" s="60"/>
      <c r="J17" s="60"/>
      <c r="L17" s="72"/>
      <c r="M17" s="69">
        <v>22</v>
      </c>
      <c r="N17" s="70">
        <v>0</v>
      </c>
      <c r="O17" s="70">
        <v>0</v>
      </c>
      <c r="P17" s="70">
        <v>0</v>
      </c>
      <c r="Q17" s="70">
        <v>0</v>
      </c>
      <c r="R17" s="70">
        <f t="shared" si="0"/>
        <v>0</v>
      </c>
      <c r="S17" s="70">
        <f t="shared" si="1"/>
        <v>0</v>
      </c>
      <c r="T17" s="70">
        <f t="shared" si="2"/>
        <v>0</v>
      </c>
      <c r="U17" s="4">
        <f t="shared" si="3"/>
        <v>0</v>
      </c>
      <c r="V17" s="9">
        <f t="shared" si="4"/>
        <v>0</v>
      </c>
      <c r="W17" s="26">
        <f t="shared" si="5"/>
        <v>0</v>
      </c>
      <c r="X17" s="5">
        <f t="shared" si="15"/>
        <v>0</v>
      </c>
      <c r="Y17" s="30" t="e">
        <f t="shared" si="6"/>
        <v>#DIV/0!</v>
      </c>
      <c r="Z17" s="12"/>
      <c r="AA17" s="12"/>
      <c r="AB17" s="15"/>
      <c r="AC17" s="26">
        <f>SUM(U12:U21)</f>
        <v>0</v>
      </c>
      <c r="AD17" s="56">
        <f t="shared" ref="AD17:AD80" si="33">IF(AC17=MAX($AC$10:$AC$90),M17-0.5,"")</f>
        <v>21.5</v>
      </c>
      <c r="AE17" s="12"/>
      <c r="AF17" s="12"/>
      <c r="AG17" s="26">
        <f t="shared" si="17"/>
        <v>1</v>
      </c>
      <c r="AH17" s="5">
        <f t="shared" si="18"/>
        <v>1</v>
      </c>
      <c r="AI17" s="5">
        <f t="shared" si="19"/>
        <v>2</v>
      </c>
      <c r="AJ17" s="5">
        <f t="shared" si="20"/>
        <v>0</v>
      </c>
      <c r="AK17" s="56">
        <f t="shared" si="21"/>
        <v>0</v>
      </c>
      <c r="AL17" s="12"/>
      <c r="AM17" s="26">
        <f t="shared" si="8"/>
        <v>0</v>
      </c>
      <c r="AN17" s="5">
        <f t="shared" si="16"/>
        <v>0</v>
      </c>
      <c r="AO17" s="30" t="e">
        <f t="shared" si="9"/>
        <v>#DIV/0!</v>
      </c>
      <c r="AP17" s="12"/>
      <c r="AQ17" s="12"/>
      <c r="AR17" s="15"/>
      <c r="AS17" s="26">
        <f t="shared" ref="AS17:AS80" si="34">SUM(V12:V21)</f>
        <v>0</v>
      </c>
      <c r="AT17" s="56">
        <f t="shared" ref="AT17:AT80" si="35">IF(AS17=MAX($AS$10:$AS$90),M17-0.5,"")</f>
        <v>21.5</v>
      </c>
      <c r="AU17" s="12"/>
      <c r="AV17" s="12"/>
      <c r="AW17" s="26">
        <f t="shared" si="22"/>
        <v>1</v>
      </c>
      <c r="AX17" s="5">
        <f t="shared" si="23"/>
        <v>1</v>
      </c>
      <c r="AY17" s="5">
        <f t="shared" si="24"/>
        <v>2</v>
      </c>
      <c r="AZ17" s="5">
        <f t="shared" si="25"/>
        <v>0</v>
      </c>
      <c r="BA17" s="56">
        <f t="shared" si="26"/>
        <v>0</v>
      </c>
      <c r="BB17" s="12"/>
      <c r="BC17" s="26">
        <f t="shared" si="10"/>
        <v>0</v>
      </c>
      <c r="BD17" s="5">
        <f t="shared" si="13"/>
        <v>0</v>
      </c>
      <c r="BE17" s="30" t="e">
        <f t="shared" si="11"/>
        <v>#DIV/0!</v>
      </c>
      <c r="BF17" s="12"/>
      <c r="BG17" s="12"/>
      <c r="BH17" s="15"/>
      <c r="BI17" s="26">
        <f t="shared" si="27"/>
        <v>0</v>
      </c>
      <c r="BJ17" s="56">
        <f t="shared" ref="BJ17:BJ80" si="36">IF(BI17=MAX($BI$10:$BI$90),M17-0.5,"")</f>
        <v>21.5</v>
      </c>
      <c r="BK17" s="12"/>
      <c r="BL17" s="12"/>
      <c r="BM17" s="26">
        <f t="shared" si="28"/>
        <v>1</v>
      </c>
      <c r="BN17" s="5">
        <f t="shared" si="29"/>
        <v>1</v>
      </c>
      <c r="BO17" s="5">
        <f t="shared" si="30"/>
        <v>2</v>
      </c>
      <c r="BP17" s="5">
        <f t="shared" si="31"/>
        <v>0</v>
      </c>
      <c r="BQ17" s="56">
        <f t="shared" si="32"/>
        <v>0</v>
      </c>
      <c r="BR17" s="15"/>
      <c r="BT17" s="59" t="s">
        <v>105</v>
      </c>
    </row>
    <row r="18" spans="1:72" ht="15.75" customHeight="1" x14ac:dyDescent="0.25">
      <c r="A18" s="204" t="s">
        <v>1</v>
      </c>
      <c r="B18" s="205"/>
      <c r="C18" s="205"/>
      <c r="D18" s="206"/>
      <c r="F18" s="213" t="s">
        <v>21</v>
      </c>
      <c r="G18" s="214"/>
      <c r="H18" s="214"/>
      <c r="I18" s="215"/>
      <c r="K18" s="73"/>
      <c r="L18" s="74"/>
      <c r="M18" s="65">
        <v>23</v>
      </c>
      <c r="N18" s="66">
        <v>0</v>
      </c>
      <c r="O18" s="66">
        <v>0</v>
      </c>
      <c r="P18" s="66">
        <v>0</v>
      </c>
      <c r="Q18" s="66">
        <v>0</v>
      </c>
      <c r="R18" s="66">
        <f t="shared" si="0"/>
        <v>0</v>
      </c>
      <c r="S18" s="66">
        <f t="shared" si="1"/>
        <v>0</v>
      </c>
      <c r="T18" s="66">
        <f t="shared" si="2"/>
        <v>0</v>
      </c>
      <c r="U18" s="4">
        <f t="shared" si="3"/>
        <v>0</v>
      </c>
      <c r="V18" s="9">
        <f t="shared" si="4"/>
        <v>0</v>
      </c>
      <c r="W18" s="26">
        <f t="shared" si="5"/>
        <v>0</v>
      </c>
      <c r="X18" s="5">
        <f t="shared" si="15"/>
        <v>0</v>
      </c>
      <c r="Y18" s="30" t="e">
        <f t="shared" si="6"/>
        <v>#DIV/0!</v>
      </c>
      <c r="Z18" s="12"/>
      <c r="AA18" s="12"/>
      <c r="AB18" s="15"/>
      <c r="AC18" s="26">
        <f t="shared" ref="AC18:AC81" si="37">SUM(U13:U22)</f>
        <v>0</v>
      </c>
      <c r="AD18" s="56">
        <f t="shared" si="33"/>
        <v>22.5</v>
      </c>
      <c r="AE18" s="12"/>
      <c r="AF18" s="12"/>
      <c r="AG18" s="26">
        <f t="shared" si="17"/>
        <v>1</v>
      </c>
      <c r="AH18" s="5">
        <f t="shared" si="18"/>
        <v>1</v>
      </c>
      <c r="AI18" s="5">
        <f t="shared" si="19"/>
        <v>2</v>
      </c>
      <c r="AJ18" s="5">
        <f t="shared" si="20"/>
        <v>0</v>
      </c>
      <c r="AK18" s="56">
        <f t="shared" si="21"/>
        <v>0</v>
      </c>
      <c r="AL18" s="12"/>
      <c r="AM18" s="26">
        <f t="shared" si="8"/>
        <v>0</v>
      </c>
      <c r="AN18" s="5">
        <f t="shared" si="16"/>
        <v>0</v>
      </c>
      <c r="AO18" s="30" t="e">
        <f t="shared" si="9"/>
        <v>#DIV/0!</v>
      </c>
      <c r="AP18" s="12"/>
      <c r="AQ18" s="12"/>
      <c r="AR18" s="15"/>
      <c r="AS18" s="26">
        <f t="shared" si="34"/>
        <v>0</v>
      </c>
      <c r="AT18" s="56">
        <f t="shared" si="35"/>
        <v>22.5</v>
      </c>
      <c r="AU18" s="12"/>
      <c r="AV18" s="12"/>
      <c r="AW18" s="26">
        <f t="shared" si="22"/>
        <v>1</v>
      </c>
      <c r="AX18" s="5">
        <f t="shared" si="23"/>
        <v>1</v>
      </c>
      <c r="AY18" s="5">
        <f t="shared" si="24"/>
        <v>2</v>
      </c>
      <c r="AZ18" s="5">
        <f t="shared" si="25"/>
        <v>0</v>
      </c>
      <c r="BA18" s="56">
        <f t="shared" si="26"/>
        <v>0</v>
      </c>
      <c r="BB18" s="12"/>
      <c r="BC18" s="26">
        <f t="shared" si="10"/>
        <v>0</v>
      </c>
      <c r="BD18" s="5">
        <f t="shared" si="13"/>
        <v>0</v>
      </c>
      <c r="BE18" s="30" t="e">
        <f t="shared" si="11"/>
        <v>#DIV/0!</v>
      </c>
      <c r="BF18" s="12"/>
      <c r="BG18" s="12"/>
      <c r="BH18" s="15"/>
      <c r="BI18" s="26">
        <f t="shared" si="27"/>
        <v>0</v>
      </c>
      <c r="BJ18" s="56">
        <f t="shared" si="36"/>
        <v>22.5</v>
      </c>
      <c r="BK18" s="12"/>
      <c r="BL18" s="12"/>
      <c r="BM18" s="26">
        <f t="shared" si="28"/>
        <v>1</v>
      </c>
      <c r="BN18" s="5">
        <f t="shared" si="29"/>
        <v>1</v>
      </c>
      <c r="BO18" s="5">
        <f t="shared" si="30"/>
        <v>2</v>
      </c>
      <c r="BP18" s="5">
        <f t="shared" si="31"/>
        <v>0</v>
      </c>
      <c r="BQ18" s="56">
        <f t="shared" si="32"/>
        <v>0</v>
      </c>
      <c r="BR18" s="15"/>
      <c r="BT18" s="59" t="s">
        <v>106</v>
      </c>
    </row>
    <row r="19" spans="1:72" x14ac:dyDescent="0.25">
      <c r="A19" s="75" t="s">
        <v>3</v>
      </c>
      <c r="B19" s="239"/>
      <c r="C19" s="240"/>
      <c r="D19" s="241"/>
      <c r="F19" s="243"/>
      <c r="G19" s="244"/>
      <c r="H19" s="244"/>
      <c r="I19" s="245"/>
      <c r="K19" s="74"/>
      <c r="L19" s="74"/>
      <c r="M19" s="69">
        <v>24</v>
      </c>
      <c r="N19" s="70">
        <v>0</v>
      </c>
      <c r="O19" s="70">
        <v>0</v>
      </c>
      <c r="P19" s="70">
        <v>0</v>
      </c>
      <c r="Q19" s="70">
        <v>0</v>
      </c>
      <c r="R19" s="70">
        <f t="shared" si="0"/>
        <v>0</v>
      </c>
      <c r="S19" s="70">
        <f t="shared" si="1"/>
        <v>0</v>
      </c>
      <c r="T19" s="70">
        <f t="shared" si="2"/>
        <v>0</v>
      </c>
      <c r="U19" s="4">
        <f t="shared" si="3"/>
        <v>0</v>
      </c>
      <c r="V19" s="9">
        <f t="shared" si="4"/>
        <v>0</v>
      </c>
      <c r="W19" s="26">
        <f t="shared" si="5"/>
        <v>0</v>
      </c>
      <c r="X19" s="5">
        <f t="shared" si="15"/>
        <v>0</v>
      </c>
      <c r="Y19" s="30" t="e">
        <f t="shared" si="6"/>
        <v>#DIV/0!</v>
      </c>
      <c r="Z19" s="12"/>
      <c r="AA19" s="12"/>
      <c r="AB19" s="15"/>
      <c r="AC19" s="26">
        <f t="shared" si="37"/>
        <v>0</v>
      </c>
      <c r="AD19" s="56">
        <f t="shared" si="33"/>
        <v>23.5</v>
      </c>
      <c r="AE19" s="12"/>
      <c r="AF19" s="12"/>
      <c r="AG19" s="26">
        <f t="shared" si="17"/>
        <v>1</v>
      </c>
      <c r="AH19" s="5">
        <f t="shared" si="18"/>
        <v>1</v>
      </c>
      <c r="AI19" s="5">
        <f t="shared" si="19"/>
        <v>2</v>
      </c>
      <c r="AJ19" s="5">
        <f t="shared" si="20"/>
        <v>0</v>
      </c>
      <c r="AK19" s="56">
        <f t="shared" si="21"/>
        <v>0</v>
      </c>
      <c r="AL19" s="12"/>
      <c r="AM19" s="26">
        <f t="shared" si="8"/>
        <v>0</v>
      </c>
      <c r="AN19" s="5">
        <f t="shared" si="16"/>
        <v>0</v>
      </c>
      <c r="AO19" s="30" t="e">
        <f t="shared" si="9"/>
        <v>#DIV/0!</v>
      </c>
      <c r="AP19" s="12"/>
      <c r="AQ19" s="12"/>
      <c r="AR19" s="15"/>
      <c r="AS19" s="26">
        <f t="shared" si="34"/>
        <v>0</v>
      </c>
      <c r="AT19" s="56">
        <f t="shared" si="35"/>
        <v>23.5</v>
      </c>
      <c r="AU19" s="12"/>
      <c r="AV19" s="12"/>
      <c r="AW19" s="26">
        <f t="shared" si="22"/>
        <v>1</v>
      </c>
      <c r="AX19" s="5">
        <f t="shared" si="23"/>
        <v>1</v>
      </c>
      <c r="AY19" s="5">
        <f t="shared" si="24"/>
        <v>2</v>
      </c>
      <c r="AZ19" s="5">
        <f t="shared" si="25"/>
        <v>0</v>
      </c>
      <c r="BA19" s="56">
        <f t="shared" si="26"/>
        <v>0</v>
      </c>
      <c r="BB19" s="12"/>
      <c r="BC19" s="26">
        <f t="shared" si="10"/>
        <v>0</v>
      </c>
      <c r="BD19" s="5">
        <f t="shared" si="13"/>
        <v>0</v>
      </c>
      <c r="BE19" s="30" t="e">
        <f t="shared" si="11"/>
        <v>#DIV/0!</v>
      </c>
      <c r="BF19" s="12"/>
      <c r="BG19" s="12"/>
      <c r="BH19" s="15"/>
      <c r="BI19" s="26">
        <f t="shared" si="27"/>
        <v>0</v>
      </c>
      <c r="BJ19" s="56">
        <f t="shared" si="36"/>
        <v>23.5</v>
      </c>
      <c r="BK19" s="12"/>
      <c r="BL19" s="12"/>
      <c r="BM19" s="26">
        <f t="shared" si="28"/>
        <v>1</v>
      </c>
      <c r="BN19" s="5">
        <f t="shared" si="29"/>
        <v>1</v>
      </c>
      <c r="BO19" s="5">
        <f t="shared" si="30"/>
        <v>2</v>
      </c>
      <c r="BP19" s="5">
        <f t="shared" si="31"/>
        <v>0</v>
      </c>
      <c r="BQ19" s="56">
        <f t="shared" si="32"/>
        <v>0</v>
      </c>
      <c r="BR19" s="15"/>
      <c r="BT19" s="59" t="s">
        <v>107</v>
      </c>
    </row>
    <row r="20" spans="1:72" ht="15.75" customHeight="1" x14ac:dyDescent="0.25">
      <c r="A20" s="76" t="s">
        <v>4</v>
      </c>
      <c r="B20" s="201"/>
      <c r="C20" s="202"/>
      <c r="D20" s="203"/>
      <c r="F20" s="246"/>
      <c r="G20" s="247"/>
      <c r="H20" s="247"/>
      <c r="I20" s="248"/>
      <c r="K20" s="74"/>
      <c r="L20" s="74"/>
      <c r="M20" s="65">
        <v>25</v>
      </c>
      <c r="N20" s="66">
        <v>0</v>
      </c>
      <c r="O20" s="66">
        <v>0</v>
      </c>
      <c r="P20" s="66">
        <v>0</v>
      </c>
      <c r="Q20" s="66">
        <v>0</v>
      </c>
      <c r="R20" s="66">
        <f t="shared" si="0"/>
        <v>0</v>
      </c>
      <c r="S20" s="66">
        <f t="shared" si="1"/>
        <v>0</v>
      </c>
      <c r="T20" s="66">
        <f t="shared" si="2"/>
        <v>0</v>
      </c>
      <c r="U20" s="4">
        <f t="shared" si="3"/>
        <v>0</v>
      </c>
      <c r="V20" s="9">
        <f t="shared" si="4"/>
        <v>0</v>
      </c>
      <c r="W20" s="26">
        <f t="shared" si="5"/>
        <v>0</v>
      </c>
      <c r="X20" s="5">
        <f t="shared" si="15"/>
        <v>0</v>
      </c>
      <c r="Y20" s="30" t="e">
        <f t="shared" si="6"/>
        <v>#DIV/0!</v>
      </c>
      <c r="Z20" s="12"/>
      <c r="AA20" s="12"/>
      <c r="AB20" s="15"/>
      <c r="AC20" s="26">
        <f t="shared" si="37"/>
        <v>0</v>
      </c>
      <c r="AD20" s="56">
        <f t="shared" si="33"/>
        <v>24.5</v>
      </c>
      <c r="AE20" s="12"/>
      <c r="AF20" s="12"/>
      <c r="AG20" s="26">
        <f t="shared" si="17"/>
        <v>1</v>
      </c>
      <c r="AH20" s="5">
        <f t="shared" si="18"/>
        <v>0</v>
      </c>
      <c r="AI20" s="5">
        <f t="shared" si="19"/>
        <v>1</v>
      </c>
      <c r="AJ20" s="5">
        <f t="shared" si="20"/>
        <v>0</v>
      </c>
      <c r="AK20" s="56">
        <f t="shared" si="21"/>
        <v>0</v>
      </c>
      <c r="AL20" s="12"/>
      <c r="AM20" s="26">
        <f t="shared" si="8"/>
        <v>0</v>
      </c>
      <c r="AN20" s="5">
        <f t="shared" si="16"/>
        <v>0</v>
      </c>
      <c r="AO20" s="30" t="e">
        <f t="shared" si="9"/>
        <v>#DIV/0!</v>
      </c>
      <c r="AP20" s="12"/>
      <c r="AQ20" s="12"/>
      <c r="AR20" s="15"/>
      <c r="AS20" s="26">
        <f t="shared" si="34"/>
        <v>0</v>
      </c>
      <c r="AT20" s="56">
        <f t="shared" si="35"/>
        <v>24.5</v>
      </c>
      <c r="AU20" s="12"/>
      <c r="AV20" s="12"/>
      <c r="AW20" s="26">
        <f t="shared" si="22"/>
        <v>1</v>
      </c>
      <c r="AX20" s="5">
        <f t="shared" si="23"/>
        <v>0</v>
      </c>
      <c r="AY20" s="5">
        <f t="shared" si="24"/>
        <v>1</v>
      </c>
      <c r="AZ20" s="5">
        <f t="shared" si="25"/>
        <v>0</v>
      </c>
      <c r="BA20" s="56">
        <f t="shared" si="26"/>
        <v>0</v>
      </c>
      <c r="BB20" s="12"/>
      <c r="BC20" s="26">
        <f t="shared" si="10"/>
        <v>0</v>
      </c>
      <c r="BD20" s="5">
        <f t="shared" si="13"/>
        <v>0</v>
      </c>
      <c r="BE20" s="30" t="e">
        <f t="shared" si="11"/>
        <v>#DIV/0!</v>
      </c>
      <c r="BF20" s="12"/>
      <c r="BG20" s="12"/>
      <c r="BH20" s="15"/>
      <c r="BI20" s="26">
        <f t="shared" si="27"/>
        <v>0</v>
      </c>
      <c r="BJ20" s="56">
        <f t="shared" si="36"/>
        <v>24.5</v>
      </c>
      <c r="BK20" s="12"/>
      <c r="BL20" s="12"/>
      <c r="BM20" s="26">
        <f t="shared" si="28"/>
        <v>1</v>
      </c>
      <c r="BN20" s="5">
        <f t="shared" si="29"/>
        <v>0</v>
      </c>
      <c r="BO20" s="5">
        <f t="shared" si="30"/>
        <v>1</v>
      </c>
      <c r="BP20" s="5">
        <f t="shared" si="31"/>
        <v>0</v>
      </c>
      <c r="BQ20" s="56">
        <f t="shared" si="32"/>
        <v>0</v>
      </c>
      <c r="BR20" s="15"/>
      <c r="BT20" s="59" t="s">
        <v>108</v>
      </c>
    </row>
    <row r="21" spans="1:72" x14ac:dyDescent="0.25">
      <c r="A21" s="77" t="s">
        <v>12</v>
      </c>
      <c r="B21" s="182"/>
      <c r="C21" s="183"/>
      <c r="D21" s="184"/>
      <c r="F21" s="246"/>
      <c r="G21" s="247"/>
      <c r="H21" s="247"/>
      <c r="I21" s="248"/>
      <c r="K21" s="74"/>
      <c r="L21" s="74"/>
      <c r="M21" s="69">
        <v>26</v>
      </c>
      <c r="N21" s="70">
        <v>0</v>
      </c>
      <c r="O21" s="70">
        <v>0</v>
      </c>
      <c r="P21" s="70">
        <v>0</v>
      </c>
      <c r="Q21" s="70">
        <v>0</v>
      </c>
      <c r="R21" s="70">
        <f t="shared" si="0"/>
        <v>0</v>
      </c>
      <c r="S21" s="70">
        <f t="shared" si="1"/>
        <v>0</v>
      </c>
      <c r="T21" s="70">
        <f t="shared" si="2"/>
        <v>0</v>
      </c>
      <c r="U21" s="4">
        <f t="shared" si="3"/>
        <v>0</v>
      </c>
      <c r="V21" s="9">
        <f t="shared" si="4"/>
        <v>0</v>
      </c>
      <c r="W21" s="26">
        <f t="shared" si="5"/>
        <v>0</v>
      </c>
      <c r="X21" s="5">
        <f t="shared" si="15"/>
        <v>0</v>
      </c>
      <c r="Y21" s="30" t="e">
        <f t="shared" si="6"/>
        <v>#DIV/0!</v>
      </c>
      <c r="Z21" s="12"/>
      <c r="AA21" s="12"/>
      <c r="AB21" s="15"/>
      <c r="AC21" s="26">
        <f t="shared" si="37"/>
        <v>0</v>
      </c>
      <c r="AD21" s="56">
        <f t="shared" si="33"/>
        <v>25.5</v>
      </c>
      <c r="AE21" s="12"/>
      <c r="AF21" s="12"/>
      <c r="AG21" s="26">
        <f t="shared" si="17"/>
        <v>1</v>
      </c>
      <c r="AH21" s="5">
        <f t="shared" si="18"/>
        <v>0</v>
      </c>
      <c r="AI21" s="5">
        <f t="shared" si="19"/>
        <v>1</v>
      </c>
      <c r="AJ21" s="5">
        <f t="shared" si="20"/>
        <v>0</v>
      </c>
      <c r="AK21" s="56">
        <f t="shared" si="21"/>
        <v>0</v>
      </c>
      <c r="AL21" s="12"/>
      <c r="AM21" s="26">
        <f t="shared" si="8"/>
        <v>0</v>
      </c>
      <c r="AN21" s="5">
        <f t="shared" si="16"/>
        <v>0</v>
      </c>
      <c r="AO21" s="30" t="e">
        <f t="shared" si="9"/>
        <v>#DIV/0!</v>
      </c>
      <c r="AP21" s="12"/>
      <c r="AQ21" s="12"/>
      <c r="AR21" s="15"/>
      <c r="AS21" s="26">
        <f t="shared" si="34"/>
        <v>0</v>
      </c>
      <c r="AT21" s="56">
        <f t="shared" si="35"/>
        <v>25.5</v>
      </c>
      <c r="AU21" s="12"/>
      <c r="AV21" s="12"/>
      <c r="AW21" s="26">
        <f t="shared" si="22"/>
        <v>1</v>
      </c>
      <c r="AX21" s="5">
        <f t="shared" si="23"/>
        <v>0</v>
      </c>
      <c r="AY21" s="5">
        <f t="shared" si="24"/>
        <v>1</v>
      </c>
      <c r="AZ21" s="5">
        <f t="shared" si="25"/>
        <v>0</v>
      </c>
      <c r="BA21" s="56">
        <f t="shared" si="26"/>
        <v>0</v>
      </c>
      <c r="BB21" s="12"/>
      <c r="BC21" s="26">
        <f t="shared" si="10"/>
        <v>0</v>
      </c>
      <c r="BD21" s="5">
        <f t="shared" si="13"/>
        <v>0</v>
      </c>
      <c r="BE21" s="30" t="e">
        <f t="shared" si="11"/>
        <v>#DIV/0!</v>
      </c>
      <c r="BF21" s="12"/>
      <c r="BG21" s="12"/>
      <c r="BH21" s="15"/>
      <c r="BI21" s="26">
        <f t="shared" si="27"/>
        <v>0</v>
      </c>
      <c r="BJ21" s="56">
        <f t="shared" si="36"/>
        <v>25.5</v>
      </c>
      <c r="BK21" s="12"/>
      <c r="BL21" s="12"/>
      <c r="BM21" s="26">
        <f t="shared" si="28"/>
        <v>1</v>
      </c>
      <c r="BN21" s="5">
        <f t="shared" si="29"/>
        <v>0</v>
      </c>
      <c r="BO21" s="5">
        <f t="shared" si="30"/>
        <v>1</v>
      </c>
      <c r="BP21" s="5">
        <f t="shared" si="31"/>
        <v>0</v>
      </c>
      <c r="BQ21" s="56">
        <f t="shared" si="32"/>
        <v>0</v>
      </c>
      <c r="BR21" s="15"/>
      <c r="BT21" s="59" t="s">
        <v>109</v>
      </c>
    </row>
    <row r="22" spans="1:72" x14ac:dyDescent="0.25">
      <c r="A22" s="78" t="s">
        <v>13</v>
      </c>
      <c r="B22" s="201"/>
      <c r="C22" s="202"/>
      <c r="D22" s="203"/>
      <c r="F22" s="246"/>
      <c r="G22" s="247"/>
      <c r="H22" s="247"/>
      <c r="I22" s="248"/>
      <c r="K22" s="74"/>
      <c r="L22" s="74"/>
      <c r="M22" s="65">
        <v>27</v>
      </c>
      <c r="N22" s="66">
        <v>0</v>
      </c>
      <c r="O22" s="66">
        <v>0</v>
      </c>
      <c r="P22" s="66">
        <v>0</v>
      </c>
      <c r="Q22" s="66">
        <v>0</v>
      </c>
      <c r="R22" s="66">
        <f t="shared" si="0"/>
        <v>0</v>
      </c>
      <c r="S22" s="66">
        <f t="shared" si="1"/>
        <v>0</v>
      </c>
      <c r="T22" s="66">
        <f t="shared" si="2"/>
        <v>0</v>
      </c>
      <c r="U22" s="4">
        <f t="shared" si="3"/>
        <v>0</v>
      </c>
      <c r="V22" s="9">
        <f t="shared" si="4"/>
        <v>0</v>
      </c>
      <c r="W22" s="26">
        <f t="shared" si="5"/>
        <v>0</v>
      </c>
      <c r="X22" s="5">
        <f t="shared" si="15"/>
        <v>0</v>
      </c>
      <c r="Y22" s="30" t="e">
        <f t="shared" si="6"/>
        <v>#DIV/0!</v>
      </c>
      <c r="Z22" s="12"/>
      <c r="AA22" s="12"/>
      <c r="AB22" s="15"/>
      <c r="AC22" s="26">
        <f t="shared" si="37"/>
        <v>0</v>
      </c>
      <c r="AD22" s="56">
        <f t="shared" si="33"/>
        <v>26.5</v>
      </c>
      <c r="AE22" s="12"/>
      <c r="AF22" s="12"/>
      <c r="AG22" s="26">
        <f t="shared" si="17"/>
        <v>1</v>
      </c>
      <c r="AH22" s="5">
        <f t="shared" si="18"/>
        <v>0</v>
      </c>
      <c r="AI22" s="5">
        <f t="shared" si="19"/>
        <v>1</v>
      </c>
      <c r="AJ22" s="5">
        <f t="shared" si="20"/>
        <v>0</v>
      </c>
      <c r="AK22" s="56">
        <f t="shared" si="21"/>
        <v>0</v>
      </c>
      <c r="AL22" s="12"/>
      <c r="AM22" s="26">
        <f t="shared" si="8"/>
        <v>0</v>
      </c>
      <c r="AN22" s="5">
        <f t="shared" si="16"/>
        <v>0</v>
      </c>
      <c r="AO22" s="30" t="e">
        <f t="shared" si="9"/>
        <v>#DIV/0!</v>
      </c>
      <c r="AP22" s="12"/>
      <c r="AQ22" s="12"/>
      <c r="AR22" s="15"/>
      <c r="AS22" s="26">
        <f t="shared" si="34"/>
        <v>0</v>
      </c>
      <c r="AT22" s="56">
        <f t="shared" si="35"/>
        <v>26.5</v>
      </c>
      <c r="AU22" s="12"/>
      <c r="AV22" s="12"/>
      <c r="AW22" s="26">
        <f t="shared" si="22"/>
        <v>1</v>
      </c>
      <c r="AX22" s="5">
        <f t="shared" si="23"/>
        <v>0</v>
      </c>
      <c r="AY22" s="5">
        <f t="shared" si="24"/>
        <v>1</v>
      </c>
      <c r="AZ22" s="5">
        <f t="shared" si="25"/>
        <v>0</v>
      </c>
      <c r="BA22" s="56">
        <f t="shared" si="26"/>
        <v>0</v>
      </c>
      <c r="BB22" s="12"/>
      <c r="BC22" s="26">
        <f t="shared" si="10"/>
        <v>0</v>
      </c>
      <c r="BD22" s="5">
        <f t="shared" si="13"/>
        <v>0</v>
      </c>
      <c r="BE22" s="30" t="e">
        <f t="shared" si="11"/>
        <v>#DIV/0!</v>
      </c>
      <c r="BF22" s="12"/>
      <c r="BG22" s="12"/>
      <c r="BH22" s="15"/>
      <c r="BI22" s="26">
        <f t="shared" si="27"/>
        <v>0</v>
      </c>
      <c r="BJ22" s="56">
        <f t="shared" si="36"/>
        <v>26.5</v>
      </c>
      <c r="BK22" s="12"/>
      <c r="BL22" s="12"/>
      <c r="BM22" s="26">
        <f t="shared" si="28"/>
        <v>1</v>
      </c>
      <c r="BN22" s="5">
        <f t="shared" si="29"/>
        <v>0</v>
      </c>
      <c r="BO22" s="5">
        <f t="shared" si="30"/>
        <v>1</v>
      </c>
      <c r="BP22" s="5">
        <f t="shared" si="31"/>
        <v>0</v>
      </c>
      <c r="BQ22" s="56">
        <f t="shared" si="32"/>
        <v>0</v>
      </c>
      <c r="BR22" s="15"/>
      <c r="BT22" s="59" t="s">
        <v>110</v>
      </c>
    </row>
    <row r="23" spans="1:72" x14ac:dyDescent="0.25">
      <c r="A23" s="75" t="s">
        <v>5</v>
      </c>
      <c r="B23" s="182"/>
      <c r="C23" s="183"/>
      <c r="D23" s="184"/>
      <c r="F23" s="246"/>
      <c r="G23" s="247"/>
      <c r="H23" s="247"/>
      <c r="I23" s="248"/>
      <c r="K23" s="74"/>
      <c r="L23" s="74"/>
      <c r="M23" s="69">
        <v>28</v>
      </c>
      <c r="N23" s="70">
        <v>0</v>
      </c>
      <c r="O23" s="70">
        <v>0</v>
      </c>
      <c r="P23" s="70">
        <v>0</v>
      </c>
      <c r="Q23" s="70">
        <v>0</v>
      </c>
      <c r="R23" s="70">
        <f t="shared" si="0"/>
        <v>0</v>
      </c>
      <c r="S23" s="70">
        <f t="shared" si="1"/>
        <v>0</v>
      </c>
      <c r="T23" s="70">
        <f t="shared" si="2"/>
        <v>0</v>
      </c>
      <c r="U23" s="4">
        <f t="shared" si="3"/>
        <v>0</v>
      </c>
      <c r="V23" s="9">
        <f t="shared" si="4"/>
        <v>0</v>
      </c>
      <c r="W23" s="26">
        <f t="shared" si="5"/>
        <v>0</v>
      </c>
      <c r="X23" s="5">
        <f t="shared" si="15"/>
        <v>0</v>
      </c>
      <c r="Y23" s="30" t="e">
        <f t="shared" si="6"/>
        <v>#DIV/0!</v>
      </c>
      <c r="Z23" s="12"/>
      <c r="AA23" s="12"/>
      <c r="AB23" s="15"/>
      <c r="AC23" s="26">
        <f t="shared" si="37"/>
        <v>0</v>
      </c>
      <c r="AD23" s="56">
        <f t="shared" si="33"/>
        <v>27.5</v>
      </c>
      <c r="AE23" s="12"/>
      <c r="AF23" s="12"/>
      <c r="AG23" s="26">
        <f t="shared" si="17"/>
        <v>1</v>
      </c>
      <c r="AH23" s="5">
        <f t="shared" si="18"/>
        <v>0</v>
      </c>
      <c r="AI23" s="5">
        <f t="shared" si="19"/>
        <v>1</v>
      </c>
      <c r="AJ23" s="5">
        <f t="shared" si="20"/>
        <v>0</v>
      </c>
      <c r="AK23" s="56">
        <f t="shared" si="21"/>
        <v>0</v>
      </c>
      <c r="AL23" s="12"/>
      <c r="AM23" s="26">
        <f t="shared" si="8"/>
        <v>0</v>
      </c>
      <c r="AN23" s="5">
        <f t="shared" si="16"/>
        <v>0</v>
      </c>
      <c r="AO23" s="30" t="e">
        <f t="shared" si="9"/>
        <v>#DIV/0!</v>
      </c>
      <c r="AP23" s="12"/>
      <c r="AQ23" s="12"/>
      <c r="AR23" s="15"/>
      <c r="AS23" s="26">
        <f t="shared" si="34"/>
        <v>0</v>
      </c>
      <c r="AT23" s="56">
        <f t="shared" si="35"/>
        <v>27.5</v>
      </c>
      <c r="AU23" s="12"/>
      <c r="AV23" s="12"/>
      <c r="AW23" s="26">
        <f t="shared" si="22"/>
        <v>1</v>
      </c>
      <c r="AX23" s="5">
        <f t="shared" si="23"/>
        <v>0</v>
      </c>
      <c r="AY23" s="5">
        <f t="shared" si="24"/>
        <v>1</v>
      </c>
      <c r="AZ23" s="5">
        <f t="shared" si="25"/>
        <v>0</v>
      </c>
      <c r="BA23" s="56">
        <f t="shared" si="26"/>
        <v>0</v>
      </c>
      <c r="BB23" s="12"/>
      <c r="BC23" s="26">
        <f t="shared" si="10"/>
        <v>0</v>
      </c>
      <c r="BD23" s="5">
        <f t="shared" si="13"/>
        <v>0</v>
      </c>
      <c r="BE23" s="30" t="e">
        <f t="shared" si="11"/>
        <v>#DIV/0!</v>
      </c>
      <c r="BF23" s="12"/>
      <c r="BG23" s="12"/>
      <c r="BH23" s="15"/>
      <c r="BI23" s="26">
        <f t="shared" si="27"/>
        <v>0</v>
      </c>
      <c r="BJ23" s="56">
        <f t="shared" si="36"/>
        <v>27.5</v>
      </c>
      <c r="BK23" s="12"/>
      <c r="BL23" s="12"/>
      <c r="BM23" s="26">
        <f t="shared" si="28"/>
        <v>1</v>
      </c>
      <c r="BN23" s="5">
        <f t="shared" si="29"/>
        <v>0</v>
      </c>
      <c r="BO23" s="5">
        <f t="shared" si="30"/>
        <v>1</v>
      </c>
      <c r="BP23" s="5">
        <f t="shared" si="31"/>
        <v>0</v>
      </c>
      <c r="BQ23" s="56">
        <f t="shared" si="32"/>
        <v>0</v>
      </c>
      <c r="BR23" s="15"/>
      <c r="BT23" s="59" t="s">
        <v>111</v>
      </c>
    </row>
    <row r="24" spans="1:72" x14ac:dyDescent="0.25">
      <c r="A24" s="76" t="s">
        <v>6</v>
      </c>
      <c r="B24" s="201"/>
      <c r="C24" s="202"/>
      <c r="D24" s="203"/>
      <c r="F24" s="249"/>
      <c r="G24" s="250"/>
      <c r="H24" s="250"/>
      <c r="I24" s="251"/>
      <c r="M24" s="65">
        <v>29</v>
      </c>
      <c r="N24" s="66">
        <v>0</v>
      </c>
      <c r="O24" s="66">
        <v>0</v>
      </c>
      <c r="P24" s="66">
        <v>0</v>
      </c>
      <c r="Q24" s="66">
        <v>0</v>
      </c>
      <c r="R24" s="66">
        <f t="shared" si="0"/>
        <v>0</v>
      </c>
      <c r="S24" s="66">
        <f t="shared" si="1"/>
        <v>0</v>
      </c>
      <c r="T24" s="66">
        <f t="shared" si="2"/>
        <v>0</v>
      </c>
      <c r="U24" s="4">
        <f t="shared" si="3"/>
        <v>0</v>
      </c>
      <c r="V24" s="9">
        <f t="shared" si="4"/>
        <v>0</v>
      </c>
      <c r="W24" s="26">
        <f t="shared" si="5"/>
        <v>0</v>
      </c>
      <c r="X24" s="5">
        <f t="shared" si="15"/>
        <v>0</v>
      </c>
      <c r="Y24" s="30" t="e">
        <f t="shared" si="6"/>
        <v>#DIV/0!</v>
      </c>
      <c r="Z24" s="12"/>
      <c r="AA24" s="12"/>
      <c r="AB24" s="15"/>
      <c r="AC24" s="26">
        <f t="shared" si="37"/>
        <v>0</v>
      </c>
      <c r="AD24" s="56">
        <f t="shared" si="33"/>
        <v>28.5</v>
      </c>
      <c r="AE24" s="12"/>
      <c r="AF24" s="12"/>
      <c r="AG24" s="26">
        <f t="shared" si="17"/>
        <v>1</v>
      </c>
      <c r="AH24" s="5">
        <f t="shared" si="18"/>
        <v>0</v>
      </c>
      <c r="AI24" s="5">
        <f t="shared" si="19"/>
        <v>1</v>
      </c>
      <c r="AJ24" s="5">
        <f t="shared" si="20"/>
        <v>0</v>
      </c>
      <c r="AK24" s="56">
        <f t="shared" si="21"/>
        <v>0</v>
      </c>
      <c r="AL24" s="12"/>
      <c r="AM24" s="26">
        <f t="shared" si="8"/>
        <v>0</v>
      </c>
      <c r="AN24" s="5">
        <f t="shared" si="16"/>
        <v>0</v>
      </c>
      <c r="AO24" s="30" t="e">
        <f t="shared" si="9"/>
        <v>#DIV/0!</v>
      </c>
      <c r="AP24" s="12"/>
      <c r="AQ24" s="12"/>
      <c r="AR24" s="15"/>
      <c r="AS24" s="26">
        <f t="shared" si="34"/>
        <v>0</v>
      </c>
      <c r="AT24" s="56">
        <f t="shared" si="35"/>
        <v>28.5</v>
      </c>
      <c r="AU24" s="12"/>
      <c r="AV24" s="12"/>
      <c r="AW24" s="26">
        <f t="shared" si="22"/>
        <v>1</v>
      </c>
      <c r="AX24" s="5">
        <f t="shared" si="23"/>
        <v>0</v>
      </c>
      <c r="AY24" s="5">
        <f t="shared" si="24"/>
        <v>1</v>
      </c>
      <c r="AZ24" s="5">
        <f t="shared" si="25"/>
        <v>0</v>
      </c>
      <c r="BA24" s="56">
        <f t="shared" si="26"/>
        <v>0</v>
      </c>
      <c r="BB24" s="12"/>
      <c r="BC24" s="26">
        <f t="shared" si="10"/>
        <v>0</v>
      </c>
      <c r="BD24" s="5">
        <f t="shared" si="13"/>
        <v>0</v>
      </c>
      <c r="BE24" s="30" t="e">
        <f t="shared" si="11"/>
        <v>#DIV/0!</v>
      </c>
      <c r="BF24" s="12"/>
      <c r="BG24" s="12"/>
      <c r="BH24" s="15"/>
      <c r="BI24" s="26">
        <f t="shared" si="27"/>
        <v>0</v>
      </c>
      <c r="BJ24" s="56">
        <f t="shared" si="36"/>
        <v>28.5</v>
      </c>
      <c r="BK24" s="12"/>
      <c r="BL24" s="12"/>
      <c r="BM24" s="26">
        <f t="shared" si="28"/>
        <v>1</v>
      </c>
      <c r="BN24" s="5">
        <f t="shared" si="29"/>
        <v>0</v>
      </c>
      <c r="BO24" s="5">
        <f t="shared" si="30"/>
        <v>1</v>
      </c>
      <c r="BP24" s="5">
        <f t="shared" si="31"/>
        <v>0</v>
      </c>
      <c r="BQ24" s="56">
        <f t="shared" si="32"/>
        <v>0</v>
      </c>
      <c r="BR24" s="15"/>
      <c r="BT24" s="59" t="s">
        <v>112</v>
      </c>
    </row>
    <row r="25" spans="1:72" x14ac:dyDescent="0.25">
      <c r="J25" s="60"/>
      <c r="K25" s="60"/>
      <c r="L25" s="60"/>
      <c r="M25" s="69">
        <v>30</v>
      </c>
      <c r="N25" s="70">
        <v>0</v>
      </c>
      <c r="O25" s="70">
        <v>0</v>
      </c>
      <c r="P25" s="70">
        <v>0</v>
      </c>
      <c r="Q25" s="70">
        <v>0</v>
      </c>
      <c r="R25" s="70">
        <f t="shared" si="0"/>
        <v>0</v>
      </c>
      <c r="S25" s="70">
        <f t="shared" si="1"/>
        <v>0</v>
      </c>
      <c r="T25" s="70">
        <f t="shared" si="2"/>
        <v>0</v>
      </c>
      <c r="U25" s="4">
        <f t="shared" si="3"/>
        <v>0</v>
      </c>
      <c r="V25" s="9">
        <f t="shared" si="4"/>
        <v>0</v>
      </c>
      <c r="W25" s="26">
        <f t="shared" si="5"/>
        <v>0</v>
      </c>
      <c r="X25" s="5">
        <f t="shared" si="15"/>
        <v>0</v>
      </c>
      <c r="Y25" s="30" t="e">
        <f t="shared" si="6"/>
        <v>#DIV/0!</v>
      </c>
      <c r="Z25" s="12"/>
      <c r="AA25" s="12"/>
      <c r="AB25" s="15"/>
      <c r="AC25" s="26">
        <f t="shared" si="37"/>
        <v>0</v>
      </c>
      <c r="AD25" s="56">
        <f t="shared" si="33"/>
        <v>29.5</v>
      </c>
      <c r="AE25" s="12"/>
      <c r="AF25" s="12"/>
      <c r="AG25" s="26">
        <f t="shared" si="17"/>
        <v>1</v>
      </c>
      <c r="AH25" s="5">
        <f t="shared" si="18"/>
        <v>0</v>
      </c>
      <c r="AI25" s="5">
        <f t="shared" si="19"/>
        <v>1</v>
      </c>
      <c r="AJ25" s="5">
        <f t="shared" si="20"/>
        <v>0</v>
      </c>
      <c r="AK25" s="56">
        <f t="shared" si="21"/>
        <v>0</v>
      </c>
      <c r="AL25" s="12"/>
      <c r="AM25" s="26">
        <f t="shared" si="8"/>
        <v>0</v>
      </c>
      <c r="AN25" s="5">
        <f t="shared" si="16"/>
        <v>0</v>
      </c>
      <c r="AO25" s="30" t="e">
        <f t="shared" ref="AO25:AO88" si="38">(AN25/$V$91)*100</f>
        <v>#DIV/0!</v>
      </c>
      <c r="AP25" s="12"/>
      <c r="AQ25" s="12"/>
      <c r="AR25" s="15"/>
      <c r="AS25" s="26">
        <f t="shared" si="34"/>
        <v>0</v>
      </c>
      <c r="AT25" s="56">
        <f t="shared" si="35"/>
        <v>29.5</v>
      </c>
      <c r="AU25" s="12"/>
      <c r="AV25" s="12"/>
      <c r="AW25" s="26">
        <f t="shared" si="22"/>
        <v>1</v>
      </c>
      <c r="AX25" s="5">
        <f t="shared" si="23"/>
        <v>0</v>
      </c>
      <c r="AY25" s="5">
        <f t="shared" si="24"/>
        <v>1</v>
      </c>
      <c r="AZ25" s="5">
        <f t="shared" si="25"/>
        <v>0</v>
      </c>
      <c r="BA25" s="56">
        <f t="shared" si="26"/>
        <v>0</v>
      </c>
      <c r="BB25" s="12"/>
      <c r="BC25" s="26">
        <f t="shared" si="10"/>
        <v>0</v>
      </c>
      <c r="BD25" s="5">
        <f t="shared" si="13"/>
        <v>0</v>
      </c>
      <c r="BE25" s="30" t="e">
        <f t="shared" si="11"/>
        <v>#DIV/0!</v>
      </c>
      <c r="BF25" s="12"/>
      <c r="BG25" s="12"/>
      <c r="BH25" s="15"/>
      <c r="BI25" s="26">
        <f t="shared" si="27"/>
        <v>0</v>
      </c>
      <c r="BJ25" s="56">
        <f t="shared" si="36"/>
        <v>29.5</v>
      </c>
      <c r="BK25" s="12"/>
      <c r="BL25" s="12"/>
      <c r="BM25" s="26">
        <f t="shared" si="28"/>
        <v>1</v>
      </c>
      <c r="BN25" s="5">
        <f t="shared" si="29"/>
        <v>0</v>
      </c>
      <c r="BO25" s="5">
        <f t="shared" si="30"/>
        <v>1</v>
      </c>
      <c r="BP25" s="5">
        <f t="shared" si="31"/>
        <v>0</v>
      </c>
      <c r="BQ25" s="56">
        <f t="shared" si="32"/>
        <v>0</v>
      </c>
      <c r="BR25" s="15"/>
      <c r="BT25" s="59" t="s">
        <v>113</v>
      </c>
    </row>
    <row r="26" spans="1:72" x14ac:dyDescent="0.25">
      <c r="A26" s="204" t="str">
        <f>IF($B$15="NORTHBOUND/SOUTHBOUND", "NORTHBOUND STUDY RESULTS", "EASTBOUND STUDY RESULTS")</f>
        <v>EASTBOUND STUDY RESULTS</v>
      </c>
      <c r="B26" s="205"/>
      <c r="C26" s="205"/>
      <c r="D26" s="206"/>
      <c r="F26" s="238" t="str">
        <f>IF($B$15="NORTHBOUND/SOUTHBOUND", "SOUTHBOUND STUDY RESULTS", "WESTBOUND STUDY RESULTS")</f>
        <v>WESTBOUND STUDY RESULTS</v>
      </c>
      <c r="G26" s="238"/>
      <c r="H26" s="238"/>
      <c r="I26" s="238"/>
      <c r="J26" s="79"/>
      <c r="K26" s="60"/>
      <c r="L26" s="60"/>
      <c r="M26" s="65">
        <v>31</v>
      </c>
      <c r="N26" s="66">
        <v>0</v>
      </c>
      <c r="O26" s="66">
        <v>0</v>
      </c>
      <c r="P26" s="66">
        <v>0</v>
      </c>
      <c r="Q26" s="66">
        <v>0</v>
      </c>
      <c r="R26" s="66">
        <f t="shared" si="0"/>
        <v>0</v>
      </c>
      <c r="S26" s="66">
        <f t="shared" si="1"/>
        <v>0</v>
      </c>
      <c r="T26" s="66">
        <f t="shared" si="2"/>
        <v>0</v>
      </c>
      <c r="U26" s="4">
        <f t="shared" si="3"/>
        <v>0</v>
      </c>
      <c r="V26" s="9">
        <f t="shared" si="4"/>
        <v>0</v>
      </c>
      <c r="W26" s="26">
        <f t="shared" si="5"/>
        <v>0</v>
      </c>
      <c r="X26" s="5">
        <f t="shared" si="15"/>
        <v>0</v>
      </c>
      <c r="Y26" s="30" t="e">
        <f t="shared" si="6"/>
        <v>#DIV/0!</v>
      </c>
      <c r="Z26" s="12"/>
      <c r="AA26" s="12"/>
      <c r="AB26" s="15"/>
      <c r="AC26" s="26">
        <f t="shared" si="37"/>
        <v>0</v>
      </c>
      <c r="AD26" s="56">
        <f t="shared" si="33"/>
        <v>30.5</v>
      </c>
      <c r="AE26" s="12"/>
      <c r="AF26" s="12"/>
      <c r="AG26" s="26">
        <f t="shared" si="17"/>
        <v>1</v>
      </c>
      <c r="AH26" s="5">
        <f t="shared" si="18"/>
        <v>0</v>
      </c>
      <c r="AI26" s="5">
        <f t="shared" si="19"/>
        <v>1</v>
      </c>
      <c r="AJ26" s="5">
        <f t="shared" si="20"/>
        <v>0</v>
      </c>
      <c r="AK26" s="56">
        <f t="shared" si="21"/>
        <v>0</v>
      </c>
      <c r="AL26" s="12"/>
      <c r="AM26" s="26">
        <f t="shared" si="8"/>
        <v>0</v>
      </c>
      <c r="AN26" s="5">
        <f t="shared" si="16"/>
        <v>0</v>
      </c>
      <c r="AO26" s="30" t="e">
        <f t="shared" si="38"/>
        <v>#DIV/0!</v>
      </c>
      <c r="AP26" s="12"/>
      <c r="AQ26" s="12"/>
      <c r="AR26" s="15"/>
      <c r="AS26" s="26">
        <f t="shared" si="34"/>
        <v>0</v>
      </c>
      <c r="AT26" s="56">
        <f t="shared" si="35"/>
        <v>30.5</v>
      </c>
      <c r="AU26" s="12"/>
      <c r="AV26" s="12"/>
      <c r="AW26" s="26">
        <f t="shared" si="22"/>
        <v>1</v>
      </c>
      <c r="AX26" s="5">
        <f t="shared" si="23"/>
        <v>0</v>
      </c>
      <c r="AY26" s="5">
        <f t="shared" si="24"/>
        <v>1</v>
      </c>
      <c r="AZ26" s="5">
        <f t="shared" si="25"/>
        <v>0</v>
      </c>
      <c r="BA26" s="56">
        <f t="shared" si="26"/>
        <v>0</v>
      </c>
      <c r="BB26" s="12"/>
      <c r="BC26" s="26">
        <f t="shared" si="10"/>
        <v>0</v>
      </c>
      <c r="BD26" s="5">
        <f t="shared" si="13"/>
        <v>0</v>
      </c>
      <c r="BE26" s="30" t="e">
        <f t="shared" si="11"/>
        <v>#DIV/0!</v>
      </c>
      <c r="BF26" s="12"/>
      <c r="BG26" s="12"/>
      <c r="BH26" s="15"/>
      <c r="BI26" s="26">
        <f t="shared" si="27"/>
        <v>0</v>
      </c>
      <c r="BJ26" s="56">
        <f t="shared" si="36"/>
        <v>30.5</v>
      </c>
      <c r="BK26" s="12"/>
      <c r="BL26" s="12"/>
      <c r="BM26" s="26">
        <f t="shared" si="28"/>
        <v>1</v>
      </c>
      <c r="BN26" s="5">
        <f t="shared" si="29"/>
        <v>0</v>
      </c>
      <c r="BO26" s="5">
        <f t="shared" si="30"/>
        <v>1</v>
      </c>
      <c r="BP26" s="5">
        <f t="shared" si="31"/>
        <v>0</v>
      </c>
      <c r="BQ26" s="56">
        <f t="shared" si="32"/>
        <v>0</v>
      </c>
      <c r="BR26" s="15"/>
      <c r="BT26" s="59" t="s">
        <v>58</v>
      </c>
    </row>
    <row r="27" spans="1:72" x14ac:dyDescent="0.25">
      <c r="A27" s="77" t="s">
        <v>93</v>
      </c>
      <c r="B27" s="182" t="e">
        <f>Z10</f>
        <v>#N/A</v>
      </c>
      <c r="C27" s="183"/>
      <c r="D27" s="184"/>
      <c r="F27" s="77" t="s">
        <v>93</v>
      </c>
      <c r="G27" s="234" t="e">
        <f>AP10</f>
        <v>#N/A</v>
      </c>
      <c r="H27" s="234"/>
      <c r="I27" s="234"/>
      <c r="J27" s="60"/>
      <c r="K27" s="60"/>
      <c r="L27" s="60"/>
      <c r="M27" s="69">
        <v>32</v>
      </c>
      <c r="N27" s="70">
        <v>0</v>
      </c>
      <c r="O27" s="70">
        <v>0</v>
      </c>
      <c r="P27" s="70">
        <v>0</v>
      </c>
      <c r="Q27" s="70">
        <v>0</v>
      </c>
      <c r="R27" s="70">
        <f t="shared" si="0"/>
        <v>0</v>
      </c>
      <c r="S27" s="70">
        <f t="shared" si="1"/>
        <v>0</v>
      </c>
      <c r="T27" s="70">
        <f t="shared" si="2"/>
        <v>0</v>
      </c>
      <c r="U27" s="4">
        <f t="shared" si="3"/>
        <v>0</v>
      </c>
      <c r="V27" s="9">
        <f t="shared" si="4"/>
        <v>0</v>
      </c>
      <c r="W27" s="26">
        <f t="shared" si="5"/>
        <v>0</v>
      </c>
      <c r="X27" s="5">
        <f t="shared" si="15"/>
        <v>0</v>
      </c>
      <c r="Y27" s="30" t="e">
        <f t="shared" si="6"/>
        <v>#DIV/0!</v>
      </c>
      <c r="Z27" s="12"/>
      <c r="AA27" s="12"/>
      <c r="AB27" s="15"/>
      <c r="AC27" s="26">
        <f t="shared" si="37"/>
        <v>0</v>
      </c>
      <c r="AD27" s="56">
        <f t="shared" si="33"/>
        <v>31.5</v>
      </c>
      <c r="AE27" s="12"/>
      <c r="AF27" s="12"/>
      <c r="AG27" s="26">
        <f t="shared" si="17"/>
        <v>1</v>
      </c>
      <c r="AH27" s="5">
        <f t="shared" si="18"/>
        <v>0</v>
      </c>
      <c r="AI27" s="5">
        <f t="shared" si="19"/>
        <v>1</v>
      </c>
      <c r="AJ27" s="5">
        <f t="shared" si="20"/>
        <v>0</v>
      </c>
      <c r="AK27" s="56">
        <f t="shared" si="21"/>
        <v>0</v>
      </c>
      <c r="AL27" s="12"/>
      <c r="AM27" s="26">
        <f t="shared" si="8"/>
        <v>0</v>
      </c>
      <c r="AN27" s="5">
        <f t="shared" si="16"/>
        <v>0</v>
      </c>
      <c r="AO27" s="30" t="e">
        <f t="shared" si="38"/>
        <v>#DIV/0!</v>
      </c>
      <c r="AP27" s="12"/>
      <c r="AQ27" s="12"/>
      <c r="AR27" s="15"/>
      <c r="AS27" s="26">
        <f t="shared" si="34"/>
        <v>0</v>
      </c>
      <c r="AT27" s="56">
        <f t="shared" si="35"/>
        <v>31.5</v>
      </c>
      <c r="AU27" s="12"/>
      <c r="AV27" s="12"/>
      <c r="AW27" s="26">
        <f t="shared" si="22"/>
        <v>1</v>
      </c>
      <c r="AX27" s="5">
        <f t="shared" si="23"/>
        <v>0</v>
      </c>
      <c r="AY27" s="5">
        <f t="shared" si="24"/>
        <v>1</v>
      </c>
      <c r="AZ27" s="5">
        <f t="shared" si="25"/>
        <v>0</v>
      </c>
      <c r="BA27" s="56">
        <f t="shared" si="26"/>
        <v>0</v>
      </c>
      <c r="BB27" s="12"/>
      <c r="BC27" s="26">
        <f t="shared" si="10"/>
        <v>0</v>
      </c>
      <c r="BD27" s="5">
        <f t="shared" si="13"/>
        <v>0</v>
      </c>
      <c r="BE27" s="30" t="e">
        <f t="shared" si="11"/>
        <v>#DIV/0!</v>
      </c>
      <c r="BF27" s="12"/>
      <c r="BG27" s="12"/>
      <c r="BH27" s="15"/>
      <c r="BI27" s="26">
        <f t="shared" si="27"/>
        <v>0</v>
      </c>
      <c r="BJ27" s="56">
        <f t="shared" si="36"/>
        <v>31.5</v>
      </c>
      <c r="BK27" s="12"/>
      <c r="BL27" s="12"/>
      <c r="BM27" s="26">
        <f t="shared" si="28"/>
        <v>1</v>
      </c>
      <c r="BN27" s="5">
        <f t="shared" si="29"/>
        <v>0</v>
      </c>
      <c r="BO27" s="5">
        <f t="shared" si="30"/>
        <v>1</v>
      </c>
      <c r="BP27" s="5">
        <f t="shared" si="31"/>
        <v>0</v>
      </c>
      <c r="BQ27" s="56">
        <f t="shared" si="32"/>
        <v>0</v>
      </c>
      <c r="BR27" s="15"/>
      <c r="BT27" s="59" t="s">
        <v>114</v>
      </c>
    </row>
    <row r="28" spans="1:72" x14ac:dyDescent="0.25">
      <c r="A28" s="80" t="s">
        <v>94</v>
      </c>
      <c r="B28" s="201" t="e">
        <f>AA10</f>
        <v>#N/A</v>
      </c>
      <c r="C28" s="202"/>
      <c r="D28" s="203"/>
      <c r="F28" s="80" t="s">
        <v>94</v>
      </c>
      <c r="G28" s="235" t="e">
        <f>AQ10</f>
        <v>#N/A</v>
      </c>
      <c r="H28" s="236"/>
      <c r="I28" s="236"/>
      <c r="M28" s="65">
        <v>33</v>
      </c>
      <c r="N28" s="66">
        <v>0</v>
      </c>
      <c r="O28" s="66">
        <v>0</v>
      </c>
      <c r="P28" s="66">
        <v>0</v>
      </c>
      <c r="Q28" s="66">
        <v>0</v>
      </c>
      <c r="R28" s="66">
        <f t="shared" si="0"/>
        <v>0</v>
      </c>
      <c r="S28" s="66">
        <f t="shared" si="1"/>
        <v>0</v>
      </c>
      <c r="T28" s="66">
        <f t="shared" si="2"/>
        <v>0</v>
      </c>
      <c r="U28" s="4">
        <f t="shared" si="3"/>
        <v>0</v>
      </c>
      <c r="V28" s="9">
        <f t="shared" si="4"/>
        <v>0</v>
      </c>
      <c r="W28" s="26">
        <f t="shared" si="5"/>
        <v>0</v>
      </c>
      <c r="X28" s="5">
        <f t="shared" si="15"/>
        <v>0</v>
      </c>
      <c r="Y28" s="30" t="e">
        <f t="shared" si="6"/>
        <v>#DIV/0!</v>
      </c>
      <c r="Z28" s="12"/>
      <c r="AA28" s="12"/>
      <c r="AB28" s="15"/>
      <c r="AC28" s="26">
        <f t="shared" si="37"/>
        <v>0</v>
      </c>
      <c r="AD28" s="56">
        <f t="shared" si="33"/>
        <v>32.5</v>
      </c>
      <c r="AE28" s="12"/>
      <c r="AF28" s="12"/>
      <c r="AG28" s="26">
        <f t="shared" si="17"/>
        <v>1</v>
      </c>
      <c r="AH28" s="5">
        <f t="shared" si="18"/>
        <v>0</v>
      </c>
      <c r="AI28" s="5">
        <f t="shared" si="19"/>
        <v>1</v>
      </c>
      <c r="AJ28" s="5">
        <f t="shared" si="20"/>
        <v>0</v>
      </c>
      <c r="AK28" s="56">
        <f t="shared" si="21"/>
        <v>0</v>
      </c>
      <c r="AL28" s="12"/>
      <c r="AM28" s="26">
        <f t="shared" si="8"/>
        <v>0</v>
      </c>
      <c r="AN28" s="5">
        <f t="shared" si="16"/>
        <v>0</v>
      </c>
      <c r="AO28" s="30" t="e">
        <f t="shared" si="38"/>
        <v>#DIV/0!</v>
      </c>
      <c r="AP28" s="12"/>
      <c r="AQ28" s="12"/>
      <c r="AR28" s="15"/>
      <c r="AS28" s="26">
        <f t="shared" si="34"/>
        <v>0</v>
      </c>
      <c r="AT28" s="56">
        <f t="shared" si="35"/>
        <v>32.5</v>
      </c>
      <c r="AU28" s="12"/>
      <c r="AV28" s="12"/>
      <c r="AW28" s="26">
        <f t="shared" si="22"/>
        <v>1</v>
      </c>
      <c r="AX28" s="5">
        <f t="shared" si="23"/>
        <v>0</v>
      </c>
      <c r="AY28" s="5">
        <f t="shared" si="24"/>
        <v>1</v>
      </c>
      <c r="AZ28" s="5">
        <f t="shared" si="25"/>
        <v>0</v>
      </c>
      <c r="BA28" s="56">
        <f t="shared" si="26"/>
        <v>0</v>
      </c>
      <c r="BB28" s="12"/>
      <c r="BC28" s="26">
        <f t="shared" si="10"/>
        <v>0</v>
      </c>
      <c r="BD28" s="5">
        <f t="shared" si="13"/>
        <v>0</v>
      </c>
      <c r="BE28" s="30" t="e">
        <f t="shared" si="11"/>
        <v>#DIV/0!</v>
      </c>
      <c r="BF28" s="12"/>
      <c r="BG28" s="12"/>
      <c r="BH28" s="15"/>
      <c r="BI28" s="26">
        <f t="shared" si="27"/>
        <v>0</v>
      </c>
      <c r="BJ28" s="56">
        <f t="shared" si="36"/>
        <v>32.5</v>
      </c>
      <c r="BK28" s="12"/>
      <c r="BL28" s="12"/>
      <c r="BM28" s="26">
        <f t="shared" si="28"/>
        <v>1</v>
      </c>
      <c r="BN28" s="5">
        <f t="shared" si="29"/>
        <v>0</v>
      </c>
      <c r="BO28" s="5">
        <f t="shared" si="30"/>
        <v>1</v>
      </c>
      <c r="BP28" s="5">
        <f t="shared" si="31"/>
        <v>0</v>
      </c>
      <c r="BQ28" s="56">
        <f t="shared" si="32"/>
        <v>0</v>
      </c>
      <c r="BR28" s="15"/>
      <c r="BT28" s="59" t="s">
        <v>57</v>
      </c>
    </row>
    <row r="29" spans="1:72" x14ac:dyDescent="0.25">
      <c r="A29" s="77" t="s">
        <v>22</v>
      </c>
      <c r="B29" s="182" t="e">
        <f>SUM(W10:W90)/U91</f>
        <v>#DIV/0!</v>
      </c>
      <c r="C29" s="183"/>
      <c r="D29" s="184"/>
      <c r="F29" s="77" t="s">
        <v>22</v>
      </c>
      <c r="G29" s="234" t="e">
        <f>SUM(AM10:AM90)/V91</f>
        <v>#DIV/0!</v>
      </c>
      <c r="H29" s="234"/>
      <c r="I29" s="234"/>
      <c r="M29" s="69">
        <v>34</v>
      </c>
      <c r="N29" s="70">
        <v>0</v>
      </c>
      <c r="O29" s="70">
        <v>0</v>
      </c>
      <c r="P29" s="70">
        <v>0</v>
      </c>
      <c r="Q29" s="70">
        <v>0</v>
      </c>
      <c r="R29" s="70">
        <f t="shared" si="0"/>
        <v>0</v>
      </c>
      <c r="S29" s="70">
        <f t="shared" si="1"/>
        <v>0</v>
      </c>
      <c r="T29" s="70">
        <f t="shared" si="2"/>
        <v>0</v>
      </c>
      <c r="U29" s="4">
        <f t="shared" si="3"/>
        <v>0</v>
      </c>
      <c r="V29" s="9">
        <f t="shared" si="4"/>
        <v>0</v>
      </c>
      <c r="W29" s="26">
        <f t="shared" si="5"/>
        <v>0</v>
      </c>
      <c r="X29" s="5">
        <f t="shared" si="15"/>
        <v>0</v>
      </c>
      <c r="Y29" s="30" t="e">
        <f t="shared" si="6"/>
        <v>#DIV/0!</v>
      </c>
      <c r="Z29" s="12"/>
      <c r="AA29" s="12"/>
      <c r="AB29" s="15"/>
      <c r="AC29" s="26">
        <f t="shared" si="37"/>
        <v>0</v>
      </c>
      <c r="AD29" s="56">
        <f t="shared" si="33"/>
        <v>33.5</v>
      </c>
      <c r="AE29" s="12"/>
      <c r="AF29" s="12"/>
      <c r="AG29" s="26">
        <f t="shared" si="17"/>
        <v>1</v>
      </c>
      <c r="AH29" s="5">
        <f t="shared" si="18"/>
        <v>0</v>
      </c>
      <c r="AI29" s="5">
        <f t="shared" si="19"/>
        <v>1</v>
      </c>
      <c r="AJ29" s="5">
        <f t="shared" si="20"/>
        <v>0</v>
      </c>
      <c r="AK29" s="56">
        <f t="shared" si="21"/>
        <v>0</v>
      </c>
      <c r="AL29" s="12"/>
      <c r="AM29" s="26">
        <f t="shared" si="8"/>
        <v>0</v>
      </c>
      <c r="AN29" s="5">
        <f t="shared" si="16"/>
        <v>0</v>
      </c>
      <c r="AO29" s="30" t="e">
        <f t="shared" si="38"/>
        <v>#DIV/0!</v>
      </c>
      <c r="AP29" s="12"/>
      <c r="AQ29" s="12"/>
      <c r="AR29" s="15"/>
      <c r="AS29" s="26">
        <f t="shared" si="34"/>
        <v>0</v>
      </c>
      <c r="AT29" s="56">
        <f t="shared" si="35"/>
        <v>33.5</v>
      </c>
      <c r="AU29" s="12"/>
      <c r="AV29" s="12"/>
      <c r="AW29" s="26">
        <f t="shared" si="22"/>
        <v>1</v>
      </c>
      <c r="AX29" s="5">
        <f t="shared" si="23"/>
        <v>0</v>
      </c>
      <c r="AY29" s="5">
        <f t="shared" si="24"/>
        <v>1</v>
      </c>
      <c r="AZ29" s="5">
        <f t="shared" si="25"/>
        <v>0</v>
      </c>
      <c r="BA29" s="56">
        <f t="shared" si="26"/>
        <v>0</v>
      </c>
      <c r="BB29" s="12"/>
      <c r="BC29" s="26">
        <f t="shared" si="10"/>
        <v>0</v>
      </c>
      <c r="BD29" s="5">
        <f t="shared" si="13"/>
        <v>0</v>
      </c>
      <c r="BE29" s="30" t="e">
        <f t="shared" si="11"/>
        <v>#DIV/0!</v>
      </c>
      <c r="BF29" s="12"/>
      <c r="BG29" s="12"/>
      <c r="BH29" s="15"/>
      <c r="BI29" s="26">
        <f t="shared" si="27"/>
        <v>0</v>
      </c>
      <c r="BJ29" s="56">
        <f t="shared" si="36"/>
        <v>33.5</v>
      </c>
      <c r="BK29" s="12"/>
      <c r="BL29" s="12"/>
      <c r="BM29" s="26">
        <f t="shared" si="28"/>
        <v>1</v>
      </c>
      <c r="BN29" s="5">
        <f t="shared" si="29"/>
        <v>0</v>
      </c>
      <c r="BO29" s="5">
        <f t="shared" si="30"/>
        <v>1</v>
      </c>
      <c r="BP29" s="5">
        <f t="shared" si="31"/>
        <v>0</v>
      </c>
      <c r="BQ29" s="56">
        <f t="shared" si="32"/>
        <v>0</v>
      </c>
      <c r="BR29" s="15"/>
      <c r="BT29" s="59" t="s">
        <v>115</v>
      </c>
    </row>
    <row r="30" spans="1:72" x14ac:dyDescent="0.25">
      <c r="A30" s="80" t="s">
        <v>95</v>
      </c>
      <c r="B30" s="81">
        <f>AE10</f>
        <v>15</v>
      </c>
      <c r="C30" s="82" t="s">
        <v>23</v>
      </c>
      <c r="D30" s="83">
        <f>AF10</f>
        <v>24</v>
      </c>
      <c r="F30" s="80" t="s">
        <v>95</v>
      </c>
      <c r="G30" s="81">
        <f>AU10</f>
        <v>15</v>
      </c>
      <c r="H30" s="82" t="s">
        <v>23</v>
      </c>
      <c r="I30" s="83">
        <f>AV10</f>
        <v>24</v>
      </c>
      <c r="M30" s="65">
        <v>35</v>
      </c>
      <c r="N30" s="66">
        <v>0</v>
      </c>
      <c r="O30" s="66">
        <v>0</v>
      </c>
      <c r="P30" s="66">
        <v>0</v>
      </c>
      <c r="Q30" s="66">
        <v>0</v>
      </c>
      <c r="R30" s="66">
        <f t="shared" si="0"/>
        <v>0</v>
      </c>
      <c r="S30" s="66">
        <f t="shared" si="1"/>
        <v>0</v>
      </c>
      <c r="T30" s="66">
        <f t="shared" si="2"/>
        <v>0</v>
      </c>
      <c r="U30" s="4">
        <f t="shared" si="3"/>
        <v>0</v>
      </c>
      <c r="V30" s="9">
        <f t="shared" si="4"/>
        <v>0</v>
      </c>
      <c r="W30" s="26">
        <f t="shared" si="5"/>
        <v>0</v>
      </c>
      <c r="X30" s="5">
        <f t="shared" si="15"/>
        <v>0</v>
      </c>
      <c r="Y30" s="30" t="e">
        <f t="shared" si="6"/>
        <v>#DIV/0!</v>
      </c>
      <c r="Z30" s="12"/>
      <c r="AA30" s="12"/>
      <c r="AB30" s="15"/>
      <c r="AC30" s="26">
        <f t="shared" si="37"/>
        <v>0</v>
      </c>
      <c r="AD30" s="56">
        <f t="shared" si="33"/>
        <v>34.5</v>
      </c>
      <c r="AE30" s="12"/>
      <c r="AF30" s="12"/>
      <c r="AG30" s="26">
        <f t="shared" si="17"/>
        <v>1</v>
      </c>
      <c r="AH30" s="5">
        <f t="shared" si="18"/>
        <v>0</v>
      </c>
      <c r="AI30" s="5">
        <f t="shared" si="19"/>
        <v>1</v>
      </c>
      <c r="AJ30" s="5">
        <f t="shared" si="20"/>
        <v>0</v>
      </c>
      <c r="AK30" s="56">
        <f t="shared" si="21"/>
        <v>0</v>
      </c>
      <c r="AL30" s="12"/>
      <c r="AM30" s="26">
        <f t="shared" si="8"/>
        <v>0</v>
      </c>
      <c r="AN30" s="5">
        <f t="shared" si="16"/>
        <v>0</v>
      </c>
      <c r="AO30" s="30" t="e">
        <f t="shared" si="38"/>
        <v>#DIV/0!</v>
      </c>
      <c r="AP30" s="12"/>
      <c r="AQ30" s="12"/>
      <c r="AR30" s="15"/>
      <c r="AS30" s="26">
        <f t="shared" si="34"/>
        <v>0</v>
      </c>
      <c r="AT30" s="56">
        <f t="shared" si="35"/>
        <v>34.5</v>
      </c>
      <c r="AU30" s="12"/>
      <c r="AV30" s="12"/>
      <c r="AW30" s="26">
        <f t="shared" si="22"/>
        <v>1</v>
      </c>
      <c r="AX30" s="5">
        <f t="shared" si="23"/>
        <v>0</v>
      </c>
      <c r="AY30" s="5">
        <f t="shared" si="24"/>
        <v>1</v>
      </c>
      <c r="AZ30" s="5">
        <f t="shared" si="25"/>
        <v>0</v>
      </c>
      <c r="BA30" s="56">
        <f t="shared" si="26"/>
        <v>0</v>
      </c>
      <c r="BB30" s="12"/>
      <c r="BC30" s="26">
        <f t="shared" si="10"/>
        <v>0</v>
      </c>
      <c r="BD30" s="5">
        <f t="shared" si="13"/>
        <v>0</v>
      </c>
      <c r="BE30" s="30" t="e">
        <f t="shared" si="11"/>
        <v>#DIV/0!</v>
      </c>
      <c r="BF30" s="12"/>
      <c r="BG30" s="12"/>
      <c r="BH30" s="15"/>
      <c r="BI30" s="26">
        <f t="shared" si="27"/>
        <v>0</v>
      </c>
      <c r="BJ30" s="56">
        <f t="shared" si="36"/>
        <v>34.5</v>
      </c>
      <c r="BK30" s="12"/>
      <c r="BL30" s="12"/>
      <c r="BM30" s="26">
        <f t="shared" si="28"/>
        <v>1</v>
      </c>
      <c r="BN30" s="5">
        <f t="shared" si="29"/>
        <v>0</v>
      </c>
      <c r="BO30" s="5">
        <f t="shared" si="30"/>
        <v>1</v>
      </c>
      <c r="BP30" s="5">
        <f t="shared" si="31"/>
        <v>0</v>
      </c>
      <c r="BQ30" s="56">
        <f t="shared" si="32"/>
        <v>0</v>
      </c>
      <c r="BR30" s="15"/>
      <c r="BT30" s="59" t="s">
        <v>116</v>
      </c>
    </row>
    <row r="31" spans="1:72" x14ac:dyDescent="0.25">
      <c r="A31" s="77" t="s">
        <v>24</v>
      </c>
      <c r="B31" s="198" t="e">
        <f>AJ92/U91</f>
        <v>#DIV/0!</v>
      </c>
      <c r="C31" s="199"/>
      <c r="D31" s="200"/>
      <c r="F31" s="77" t="s">
        <v>24</v>
      </c>
      <c r="G31" s="237" t="e">
        <f>AZ92/V91</f>
        <v>#DIV/0!</v>
      </c>
      <c r="H31" s="237"/>
      <c r="I31" s="237"/>
      <c r="M31" s="69">
        <v>36</v>
      </c>
      <c r="N31" s="70">
        <v>0</v>
      </c>
      <c r="O31" s="70">
        <v>0</v>
      </c>
      <c r="P31" s="70">
        <v>0</v>
      </c>
      <c r="Q31" s="70">
        <v>0</v>
      </c>
      <c r="R31" s="70">
        <f t="shared" si="0"/>
        <v>0</v>
      </c>
      <c r="S31" s="70">
        <f t="shared" si="1"/>
        <v>0</v>
      </c>
      <c r="T31" s="70">
        <f t="shared" si="2"/>
        <v>0</v>
      </c>
      <c r="U31" s="4">
        <f t="shared" si="3"/>
        <v>0</v>
      </c>
      <c r="V31" s="9">
        <f t="shared" si="4"/>
        <v>0</v>
      </c>
      <c r="W31" s="26">
        <f t="shared" si="5"/>
        <v>0</v>
      </c>
      <c r="X31" s="5">
        <f t="shared" si="15"/>
        <v>0</v>
      </c>
      <c r="Y31" s="30" t="e">
        <f t="shared" si="6"/>
        <v>#DIV/0!</v>
      </c>
      <c r="Z31" s="12"/>
      <c r="AA31" s="12"/>
      <c r="AB31" s="15"/>
      <c r="AC31" s="26">
        <f t="shared" si="37"/>
        <v>0</v>
      </c>
      <c r="AD31" s="56">
        <f t="shared" si="33"/>
        <v>35.5</v>
      </c>
      <c r="AE31" s="12"/>
      <c r="AF31" s="12"/>
      <c r="AG31" s="26">
        <f t="shared" si="17"/>
        <v>1</v>
      </c>
      <c r="AH31" s="5">
        <f t="shared" si="18"/>
        <v>0</v>
      </c>
      <c r="AI31" s="5">
        <f t="shared" si="19"/>
        <v>1</v>
      </c>
      <c r="AJ31" s="5">
        <f t="shared" si="20"/>
        <v>0</v>
      </c>
      <c r="AK31" s="56">
        <f t="shared" si="21"/>
        <v>0</v>
      </c>
      <c r="AL31" s="12"/>
      <c r="AM31" s="26">
        <f t="shared" si="8"/>
        <v>0</v>
      </c>
      <c r="AN31" s="5">
        <f t="shared" si="16"/>
        <v>0</v>
      </c>
      <c r="AO31" s="30" t="e">
        <f t="shared" si="38"/>
        <v>#DIV/0!</v>
      </c>
      <c r="AP31" s="12"/>
      <c r="AQ31" s="12"/>
      <c r="AR31" s="15"/>
      <c r="AS31" s="26">
        <f t="shared" si="34"/>
        <v>0</v>
      </c>
      <c r="AT31" s="56">
        <f t="shared" si="35"/>
        <v>35.5</v>
      </c>
      <c r="AU31" s="12"/>
      <c r="AV31" s="12"/>
      <c r="AW31" s="26">
        <f t="shared" si="22"/>
        <v>1</v>
      </c>
      <c r="AX31" s="5">
        <f t="shared" si="23"/>
        <v>0</v>
      </c>
      <c r="AY31" s="5">
        <f t="shared" si="24"/>
        <v>1</v>
      </c>
      <c r="AZ31" s="5">
        <f t="shared" si="25"/>
        <v>0</v>
      </c>
      <c r="BA31" s="56">
        <f t="shared" si="26"/>
        <v>0</v>
      </c>
      <c r="BB31" s="12"/>
      <c r="BC31" s="26">
        <f t="shared" si="10"/>
        <v>0</v>
      </c>
      <c r="BD31" s="5">
        <f t="shared" si="13"/>
        <v>0</v>
      </c>
      <c r="BE31" s="30" t="e">
        <f t="shared" si="11"/>
        <v>#DIV/0!</v>
      </c>
      <c r="BF31" s="12"/>
      <c r="BG31" s="12"/>
      <c r="BH31" s="15"/>
      <c r="BI31" s="26">
        <f t="shared" si="27"/>
        <v>0</v>
      </c>
      <c r="BJ31" s="56">
        <f t="shared" si="36"/>
        <v>35.5</v>
      </c>
      <c r="BK31" s="12"/>
      <c r="BL31" s="12"/>
      <c r="BM31" s="26">
        <f t="shared" si="28"/>
        <v>1</v>
      </c>
      <c r="BN31" s="5">
        <f t="shared" si="29"/>
        <v>0</v>
      </c>
      <c r="BO31" s="5">
        <f t="shared" si="30"/>
        <v>1</v>
      </c>
      <c r="BP31" s="5">
        <f t="shared" si="31"/>
        <v>0</v>
      </c>
      <c r="BQ31" s="56">
        <f t="shared" si="32"/>
        <v>0</v>
      </c>
      <c r="BR31" s="15"/>
      <c r="BT31" s="59" t="s">
        <v>67</v>
      </c>
    </row>
    <row r="32" spans="1:72" x14ac:dyDescent="0.25">
      <c r="A32" s="80" t="s">
        <v>25</v>
      </c>
      <c r="B32" s="219" t="e">
        <f>AK92/U91</f>
        <v>#DIV/0!</v>
      </c>
      <c r="C32" s="220"/>
      <c r="D32" s="221"/>
      <c r="F32" s="80" t="s">
        <v>25</v>
      </c>
      <c r="G32" s="219" t="e">
        <f>BA92/V91</f>
        <v>#DIV/0!</v>
      </c>
      <c r="H32" s="220"/>
      <c r="I32" s="221"/>
      <c r="M32" s="65">
        <v>37</v>
      </c>
      <c r="N32" s="66">
        <v>0</v>
      </c>
      <c r="O32" s="66">
        <v>0</v>
      </c>
      <c r="P32" s="66">
        <v>0</v>
      </c>
      <c r="Q32" s="66">
        <v>0</v>
      </c>
      <c r="R32" s="66">
        <f t="shared" si="0"/>
        <v>0</v>
      </c>
      <c r="S32" s="66">
        <f t="shared" si="1"/>
        <v>0</v>
      </c>
      <c r="T32" s="66">
        <f t="shared" si="2"/>
        <v>0</v>
      </c>
      <c r="U32" s="4">
        <f t="shared" si="3"/>
        <v>0</v>
      </c>
      <c r="V32" s="9">
        <f t="shared" si="4"/>
        <v>0</v>
      </c>
      <c r="W32" s="26">
        <f t="shared" si="5"/>
        <v>0</v>
      </c>
      <c r="X32" s="5">
        <f t="shared" si="15"/>
        <v>0</v>
      </c>
      <c r="Y32" s="30" t="e">
        <f t="shared" si="6"/>
        <v>#DIV/0!</v>
      </c>
      <c r="Z32" s="12"/>
      <c r="AA32" s="12"/>
      <c r="AB32" s="15"/>
      <c r="AC32" s="26">
        <f t="shared" si="37"/>
        <v>0</v>
      </c>
      <c r="AD32" s="56">
        <f t="shared" si="33"/>
        <v>36.5</v>
      </c>
      <c r="AE32" s="12"/>
      <c r="AF32" s="12"/>
      <c r="AG32" s="26">
        <f t="shared" si="17"/>
        <v>1</v>
      </c>
      <c r="AH32" s="5">
        <f t="shared" si="18"/>
        <v>0</v>
      </c>
      <c r="AI32" s="5">
        <f t="shared" si="19"/>
        <v>1</v>
      </c>
      <c r="AJ32" s="5">
        <f t="shared" si="20"/>
        <v>0</v>
      </c>
      <c r="AK32" s="56">
        <f t="shared" si="21"/>
        <v>0</v>
      </c>
      <c r="AL32" s="12"/>
      <c r="AM32" s="26">
        <f t="shared" si="8"/>
        <v>0</v>
      </c>
      <c r="AN32" s="5">
        <f t="shared" si="16"/>
        <v>0</v>
      </c>
      <c r="AO32" s="30" t="e">
        <f t="shared" si="38"/>
        <v>#DIV/0!</v>
      </c>
      <c r="AP32" s="12"/>
      <c r="AQ32" s="12"/>
      <c r="AR32" s="15"/>
      <c r="AS32" s="26">
        <f t="shared" si="34"/>
        <v>0</v>
      </c>
      <c r="AT32" s="56">
        <f t="shared" si="35"/>
        <v>36.5</v>
      </c>
      <c r="AU32" s="12"/>
      <c r="AV32" s="12"/>
      <c r="AW32" s="26">
        <f t="shared" si="22"/>
        <v>1</v>
      </c>
      <c r="AX32" s="5">
        <f t="shared" si="23"/>
        <v>0</v>
      </c>
      <c r="AY32" s="5">
        <f t="shared" si="24"/>
        <v>1</v>
      </c>
      <c r="AZ32" s="5">
        <f t="shared" si="25"/>
        <v>0</v>
      </c>
      <c r="BA32" s="56">
        <f t="shared" si="26"/>
        <v>0</v>
      </c>
      <c r="BB32" s="12"/>
      <c r="BC32" s="26">
        <f t="shared" si="10"/>
        <v>0</v>
      </c>
      <c r="BD32" s="5">
        <f t="shared" si="13"/>
        <v>0</v>
      </c>
      <c r="BE32" s="30" t="e">
        <f t="shared" si="11"/>
        <v>#DIV/0!</v>
      </c>
      <c r="BF32" s="12"/>
      <c r="BG32" s="12"/>
      <c r="BH32" s="15"/>
      <c r="BI32" s="26">
        <f t="shared" si="27"/>
        <v>0</v>
      </c>
      <c r="BJ32" s="56">
        <f t="shared" si="36"/>
        <v>36.5</v>
      </c>
      <c r="BK32" s="12"/>
      <c r="BL32" s="12"/>
      <c r="BM32" s="26">
        <f t="shared" si="28"/>
        <v>1</v>
      </c>
      <c r="BN32" s="5">
        <f t="shared" si="29"/>
        <v>0</v>
      </c>
      <c r="BO32" s="5">
        <f t="shared" si="30"/>
        <v>1</v>
      </c>
      <c r="BP32" s="5">
        <f t="shared" si="31"/>
        <v>0</v>
      </c>
      <c r="BQ32" s="56">
        <f t="shared" si="32"/>
        <v>0</v>
      </c>
      <c r="BR32" s="15"/>
      <c r="BT32" s="59" t="s">
        <v>117</v>
      </c>
    </row>
    <row r="33" spans="1:72" x14ac:dyDescent="0.25">
      <c r="A33" s="77" t="s">
        <v>26</v>
      </c>
      <c r="B33" s="198" t="e">
        <f>AL92/U91</f>
        <v>#DIV/0!</v>
      </c>
      <c r="C33" s="199"/>
      <c r="D33" s="200"/>
      <c r="F33" s="77" t="s">
        <v>26</v>
      </c>
      <c r="G33" s="198" t="e">
        <f>BB92/V91</f>
        <v>#DIV/0!</v>
      </c>
      <c r="H33" s="199"/>
      <c r="I33" s="200"/>
      <c r="M33" s="69">
        <v>38</v>
      </c>
      <c r="N33" s="70">
        <v>0</v>
      </c>
      <c r="O33" s="70">
        <v>0</v>
      </c>
      <c r="P33" s="70">
        <v>0</v>
      </c>
      <c r="Q33" s="70">
        <v>0</v>
      </c>
      <c r="R33" s="70">
        <f t="shared" si="0"/>
        <v>0</v>
      </c>
      <c r="S33" s="70">
        <f t="shared" si="1"/>
        <v>0</v>
      </c>
      <c r="T33" s="70">
        <f t="shared" si="2"/>
        <v>0</v>
      </c>
      <c r="U33" s="4">
        <f t="shared" si="3"/>
        <v>0</v>
      </c>
      <c r="V33" s="9">
        <f t="shared" si="4"/>
        <v>0</v>
      </c>
      <c r="W33" s="26">
        <f t="shared" si="5"/>
        <v>0</v>
      </c>
      <c r="X33" s="5">
        <f t="shared" si="15"/>
        <v>0</v>
      </c>
      <c r="Y33" s="30" t="e">
        <f t="shared" si="6"/>
        <v>#DIV/0!</v>
      </c>
      <c r="Z33" s="12"/>
      <c r="AA33" s="12"/>
      <c r="AB33" s="15"/>
      <c r="AC33" s="26">
        <f t="shared" si="37"/>
        <v>0</v>
      </c>
      <c r="AD33" s="56">
        <f t="shared" si="33"/>
        <v>37.5</v>
      </c>
      <c r="AE33" s="12"/>
      <c r="AF33" s="12"/>
      <c r="AG33" s="26">
        <f t="shared" si="17"/>
        <v>1</v>
      </c>
      <c r="AH33" s="5">
        <f t="shared" si="18"/>
        <v>0</v>
      </c>
      <c r="AI33" s="5">
        <f t="shared" si="19"/>
        <v>1</v>
      </c>
      <c r="AJ33" s="5">
        <f t="shared" si="20"/>
        <v>0</v>
      </c>
      <c r="AK33" s="56">
        <f t="shared" si="21"/>
        <v>0</v>
      </c>
      <c r="AL33" s="12"/>
      <c r="AM33" s="26">
        <f t="shared" si="8"/>
        <v>0</v>
      </c>
      <c r="AN33" s="5">
        <f t="shared" si="16"/>
        <v>0</v>
      </c>
      <c r="AO33" s="30" t="e">
        <f t="shared" si="38"/>
        <v>#DIV/0!</v>
      </c>
      <c r="AP33" s="12"/>
      <c r="AQ33" s="12"/>
      <c r="AR33" s="15"/>
      <c r="AS33" s="26">
        <f t="shared" si="34"/>
        <v>0</v>
      </c>
      <c r="AT33" s="56">
        <f t="shared" si="35"/>
        <v>37.5</v>
      </c>
      <c r="AU33" s="12"/>
      <c r="AV33" s="12"/>
      <c r="AW33" s="26">
        <f t="shared" si="22"/>
        <v>1</v>
      </c>
      <c r="AX33" s="5">
        <f t="shared" si="23"/>
        <v>0</v>
      </c>
      <c r="AY33" s="5">
        <f t="shared" si="24"/>
        <v>1</v>
      </c>
      <c r="AZ33" s="5">
        <f t="shared" si="25"/>
        <v>0</v>
      </c>
      <c r="BA33" s="56">
        <f t="shared" si="26"/>
        <v>0</v>
      </c>
      <c r="BB33" s="12"/>
      <c r="BC33" s="26">
        <f t="shared" si="10"/>
        <v>0</v>
      </c>
      <c r="BD33" s="5">
        <f t="shared" si="13"/>
        <v>0</v>
      </c>
      <c r="BE33" s="30" t="e">
        <f t="shared" si="11"/>
        <v>#DIV/0!</v>
      </c>
      <c r="BF33" s="12"/>
      <c r="BG33" s="12"/>
      <c r="BH33" s="15"/>
      <c r="BI33" s="26">
        <f t="shared" si="27"/>
        <v>0</v>
      </c>
      <c r="BJ33" s="56">
        <f t="shared" si="36"/>
        <v>37.5</v>
      </c>
      <c r="BK33" s="12"/>
      <c r="BL33" s="12"/>
      <c r="BM33" s="26">
        <f t="shared" si="28"/>
        <v>1</v>
      </c>
      <c r="BN33" s="5">
        <f t="shared" si="29"/>
        <v>0</v>
      </c>
      <c r="BO33" s="5">
        <f t="shared" si="30"/>
        <v>1</v>
      </c>
      <c r="BP33" s="5">
        <f t="shared" si="31"/>
        <v>0</v>
      </c>
      <c r="BQ33" s="56">
        <f t="shared" si="32"/>
        <v>0</v>
      </c>
      <c r="BR33" s="15"/>
      <c r="BT33" s="59" t="s">
        <v>52</v>
      </c>
    </row>
    <row r="34" spans="1:72" x14ac:dyDescent="0.25">
      <c r="A34" s="84"/>
      <c r="B34" s="84"/>
      <c r="C34" s="84"/>
      <c r="D34" s="84"/>
      <c r="F34" s="60"/>
      <c r="M34" s="65">
        <v>39</v>
      </c>
      <c r="N34" s="66">
        <v>0</v>
      </c>
      <c r="O34" s="66">
        <v>0</v>
      </c>
      <c r="P34" s="66">
        <v>0</v>
      </c>
      <c r="Q34" s="66">
        <v>0</v>
      </c>
      <c r="R34" s="66">
        <f t="shared" si="0"/>
        <v>0</v>
      </c>
      <c r="S34" s="66">
        <f t="shared" si="1"/>
        <v>0</v>
      </c>
      <c r="T34" s="66">
        <f t="shared" si="2"/>
        <v>0</v>
      </c>
      <c r="U34" s="4">
        <f t="shared" si="3"/>
        <v>0</v>
      </c>
      <c r="V34" s="9">
        <f t="shared" si="4"/>
        <v>0</v>
      </c>
      <c r="W34" s="26">
        <f t="shared" si="5"/>
        <v>0</v>
      </c>
      <c r="X34" s="5">
        <f t="shared" si="15"/>
        <v>0</v>
      </c>
      <c r="Y34" s="30" t="e">
        <f t="shared" si="6"/>
        <v>#DIV/0!</v>
      </c>
      <c r="Z34" s="12"/>
      <c r="AA34" s="12"/>
      <c r="AB34" s="15"/>
      <c r="AC34" s="26">
        <f t="shared" si="37"/>
        <v>0</v>
      </c>
      <c r="AD34" s="56">
        <f t="shared" si="33"/>
        <v>38.5</v>
      </c>
      <c r="AE34" s="12"/>
      <c r="AF34" s="12"/>
      <c r="AG34" s="26">
        <f t="shared" si="17"/>
        <v>1</v>
      </c>
      <c r="AH34" s="5">
        <f t="shared" si="18"/>
        <v>0</v>
      </c>
      <c r="AI34" s="5">
        <f t="shared" si="19"/>
        <v>1</v>
      </c>
      <c r="AJ34" s="5">
        <f t="shared" si="20"/>
        <v>0</v>
      </c>
      <c r="AK34" s="56">
        <f t="shared" si="21"/>
        <v>0</v>
      </c>
      <c r="AL34" s="12"/>
      <c r="AM34" s="26">
        <f t="shared" si="8"/>
        <v>0</v>
      </c>
      <c r="AN34" s="5">
        <f t="shared" si="16"/>
        <v>0</v>
      </c>
      <c r="AO34" s="30" t="e">
        <f t="shared" si="38"/>
        <v>#DIV/0!</v>
      </c>
      <c r="AP34" s="12"/>
      <c r="AQ34" s="12"/>
      <c r="AR34" s="15"/>
      <c r="AS34" s="26">
        <f t="shared" si="34"/>
        <v>0</v>
      </c>
      <c r="AT34" s="56">
        <f t="shared" si="35"/>
        <v>38.5</v>
      </c>
      <c r="AU34" s="12"/>
      <c r="AV34" s="12"/>
      <c r="AW34" s="26">
        <f t="shared" si="22"/>
        <v>1</v>
      </c>
      <c r="AX34" s="5">
        <f t="shared" si="23"/>
        <v>0</v>
      </c>
      <c r="AY34" s="5">
        <f t="shared" si="24"/>
        <v>1</v>
      </c>
      <c r="AZ34" s="5">
        <f t="shared" si="25"/>
        <v>0</v>
      </c>
      <c r="BA34" s="56">
        <f t="shared" si="26"/>
        <v>0</v>
      </c>
      <c r="BB34" s="12"/>
      <c r="BC34" s="26">
        <f t="shared" si="10"/>
        <v>0</v>
      </c>
      <c r="BD34" s="5">
        <f t="shared" si="13"/>
        <v>0</v>
      </c>
      <c r="BE34" s="30" t="e">
        <f t="shared" si="11"/>
        <v>#DIV/0!</v>
      </c>
      <c r="BF34" s="12"/>
      <c r="BG34" s="12"/>
      <c r="BH34" s="15"/>
      <c r="BI34" s="26">
        <f t="shared" si="27"/>
        <v>0</v>
      </c>
      <c r="BJ34" s="56">
        <f t="shared" si="36"/>
        <v>38.5</v>
      </c>
      <c r="BK34" s="12"/>
      <c r="BL34" s="12"/>
      <c r="BM34" s="26">
        <f t="shared" si="28"/>
        <v>1</v>
      </c>
      <c r="BN34" s="5">
        <f t="shared" si="29"/>
        <v>0</v>
      </c>
      <c r="BO34" s="5">
        <f t="shared" si="30"/>
        <v>1</v>
      </c>
      <c r="BP34" s="5">
        <f t="shared" si="31"/>
        <v>0</v>
      </c>
      <c r="BQ34" s="56">
        <f t="shared" si="32"/>
        <v>0</v>
      </c>
      <c r="BR34" s="15"/>
      <c r="BT34" s="59" t="s">
        <v>118</v>
      </c>
    </row>
    <row r="35" spans="1:72" x14ac:dyDescent="0.25">
      <c r="A35" s="204" t="str">
        <f>IF($B$15="NORTHBOUND/SOUTHBOUND", "COMBINED STUDY RESULTS", "COMBINED STUDY RESULTS")</f>
        <v>COMBINED STUDY RESULTS</v>
      </c>
      <c r="B35" s="205"/>
      <c r="C35" s="205"/>
      <c r="D35" s="206"/>
      <c r="F35" s="204" t="s">
        <v>41</v>
      </c>
      <c r="G35" s="205"/>
      <c r="H35" s="205"/>
      <c r="I35" s="206"/>
      <c r="M35" s="69">
        <v>40</v>
      </c>
      <c r="N35" s="70">
        <v>0</v>
      </c>
      <c r="O35" s="70">
        <v>0</v>
      </c>
      <c r="P35" s="70">
        <v>0</v>
      </c>
      <c r="Q35" s="70">
        <v>0</v>
      </c>
      <c r="R35" s="70">
        <f t="shared" si="0"/>
        <v>0</v>
      </c>
      <c r="S35" s="70">
        <f t="shared" si="1"/>
        <v>0</v>
      </c>
      <c r="T35" s="70">
        <f t="shared" si="2"/>
        <v>0</v>
      </c>
      <c r="U35" s="4">
        <f t="shared" si="3"/>
        <v>0</v>
      </c>
      <c r="V35" s="9">
        <f t="shared" si="4"/>
        <v>0</v>
      </c>
      <c r="W35" s="26">
        <f t="shared" si="5"/>
        <v>0</v>
      </c>
      <c r="X35" s="5">
        <f t="shared" si="15"/>
        <v>0</v>
      </c>
      <c r="Y35" s="30" t="e">
        <f t="shared" si="6"/>
        <v>#DIV/0!</v>
      </c>
      <c r="Z35" s="12"/>
      <c r="AA35" s="12"/>
      <c r="AB35" s="15"/>
      <c r="AC35" s="26">
        <f t="shared" si="37"/>
        <v>0</v>
      </c>
      <c r="AD35" s="56">
        <f t="shared" si="33"/>
        <v>39.5</v>
      </c>
      <c r="AE35" s="12"/>
      <c r="AF35" s="12"/>
      <c r="AG35" s="26">
        <f t="shared" si="17"/>
        <v>1</v>
      </c>
      <c r="AH35" s="5">
        <f t="shared" si="18"/>
        <v>0</v>
      </c>
      <c r="AI35" s="5">
        <f t="shared" si="19"/>
        <v>1</v>
      </c>
      <c r="AJ35" s="5">
        <f t="shared" si="20"/>
        <v>0</v>
      </c>
      <c r="AK35" s="56">
        <f t="shared" si="21"/>
        <v>0</v>
      </c>
      <c r="AL35" s="12"/>
      <c r="AM35" s="26">
        <f t="shared" si="8"/>
        <v>0</v>
      </c>
      <c r="AN35" s="5">
        <f t="shared" si="16"/>
        <v>0</v>
      </c>
      <c r="AO35" s="30" t="e">
        <f t="shared" si="38"/>
        <v>#DIV/0!</v>
      </c>
      <c r="AP35" s="12"/>
      <c r="AQ35" s="12"/>
      <c r="AR35" s="15"/>
      <c r="AS35" s="26">
        <f t="shared" si="34"/>
        <v>0</v>
      </c>
      <c r="AT35" s="56">
        <f t="shared" si="35"/>
        <v>39.5</v>
      </c>
      <c r="AU35" s="12"/>
      <c r="AV35" s="12"/>
      <c r="AW35" s="26">
        <f t="shared" si="22"/>
        <v>1</v>
      </c>
      <c r="AX35" s="5">
        <f t="shared" si="23"/>
        <v>0</v>
      </c>
      <c r="AY35" s="5">
        <f t="shared" si="24"/>
        <v>1</v>
      </c>
      <c r="AZ35" s="5">
        <f t="shared" si="25"/>
        <v>0</v>
      </c>
      <c r="BA35" s="56">
        <f t="shared" si="26"/>
        <v>0</v>
      </c>
      <c r="BB35" s="12"/>
      <c r="BC35" s="26">
        <f t="shared" si="10"/>
        <v>0</v>
      </c>
      <c r="BD35" s="5">
        <f t="shared" si="13"/>
        <v>0</v>
      </c>
      <c r="BE35" s="30" t="e">
        <f t="shared" si="11"/>
        <v>#DIV/0!</v>
      </c>
      <c r="BF35" s="12"/>
      <c r="BG35" s="12"/>
      <c r="BH35" s="15"/>
      <c r="BI35" s="26">
        <f t="shared" si="27"/>
        <v>0</v>
      </c>
      <c r="BJ35" s="56">
        <f t="shared" si="36"/>
        <v>39.5</v>
      </c>
      <c r="BK35" s="12"/>
      <c r="BL35" s="12"/>
      <c r="BM35" s="26">
        <f t="shared" si="28"/>
        <v>1</v>
      </c>
      <c r="BN35" s="5">
        <f t="shared" si="29"/>
        <v>0</v>
      </c>
      <c r="BO35" s="5">
        <f t="shared" si="30"/>
        <v>1</v>
      </c>
      <c r="BP35" s="5">
        <f t="shared" si="31"/>
        <v>0</v>
      </c>
      <c r="BQ35" s="56">
        <f t="shared" si="32"/>
        <v>0</v>
      </c>
      <c r="BR35" s="15"/>
      <c r="BT35" s="59" t="s">
        <v>119</v>
      </c>
    </row>
    <row r="36" spans="1:72" x14ac:dyDescent="0.25">
      <c r="A36" s="77" t="s">
        <v>93</v>
      </c>
      <c r="B36" s="182" t="e">
        <f>BF10</f>
        <v>#N/A</v>
      </c>
      <c r="C36" s="183"/>
      <c r="D36" s="184"/>
      <c r="F36" s="77" t="s">
        <v>14</v>
      </c>
      <c r="G36" s="198" t="e">
        <f>SUM(R91/T91)</f>
        <v>#DIV/0!</v>
      </c>
      <c r="H36" s="199"/>
      <c r="I36" s="200"/>
      <c r="M36" s="65">
        <v>41</v>
      </c>
      <c r="N36" s="66">
        <v>0</v>
      </c>
      <c r="O36" s="66">
        <v>0</v>
      </c>
      <c r="P36" s="66">
        <v>0</v>
      </c>
      <c r="Q36" s="66">
        <v>0</v>
      </c>
      <c r="R36" s="66">
        <f t="shared" si="0"/>
        <v>0</v>
      </c>
      <c r="S36" s="66">
        <f t="shared" si="1"/>
        <v>0</v>
      </c>
      <c r="T36" s="66">
        <f t="shared" si="2"/>
        <v>0</v>
      </c>
      <c r="U36" s="4">
        <f t="shared" si="3"/>
        <v>0</v>
      </c>
      <c r="V36" s="9">
        <f t="shared" si="4"/>
        <v>0</v>
      </c>
      <c r="W36" s="26">
        <f t="shared" si="5"/>
        <v>0</v>
      </c>
      <c r="X36" s="5">
        <f t="shared" si="15"/>
        <v>0</v>
      </c>
      <c r="Y36" s="30" t="e">
        <f t="shared" si="6"/>
        <v>#DIV/0!</v>
      </c>
      <c r="Z36" s="12"/>
      <c r="AA36" s="12"/>
      <c r="AB36" s="15"/>
      <c r="AC36" s="26">
        <f t="shared" si="37"/>
        <v>0</v>
      </c>
      <c r="AD36" s="56">
        <f t="shared" si="33"/>
        <v>40.5</v>
      </c>
      <c r="AE36" s="12"/>
      <c r="AF36" s="12"/>
      <c r="AG36" s="26">
        <f t="shared" si="17"/>
        <v>1</v>
      </c>
      <c r="AH36" s="5">
        <f t="shared" si="18"/>
        <v>0</v>
      </c>
      <c r="AI36" s="5">
        <f t="shared" si="19"/>
        <v>1</v>
      </c>
      <c r="AJ36" s="5">
        <f t="shared" si="20"/>
        <v>0</v>
      </c>
      <c r="AK36" s="56">
        <f t="shared" si="21"/>
        <v>0</v>
      </c>
      <c r="AL36" s="12"/>
      <c r="AM36" s="26">
        <f t="shared" si="8"/>
        <v>0</v>
      </c>
      <c r="AN36" s="5">
        <f t="shared" si="16"/>
        <v>0</v>
      </c>
      <c r="AO36" s="30" t="e">
        <f t="shared" si="38"/>
        <v>#DIV/0!</v>
      </c>
      <c r="AP36" s="12"/>
      <c r="AQ36" s="12"/>
      <c r="AR36" s="15"/>
      <c r="AS36" s="26">
        <f t="shared" si="34"/>
        <v>0</v>
      </c>
      <c r="AT36" s="56">
        <f t="shared" si="35"/>
        <v>40.5</v>
      </c>
      <c r="AU36" s="12"/>
      <c r="AV36" s="12"/>
      <c r="AW36" s="26">
        <f t="shared" si="22"/>
        <v>1</v>
      </c>
      <c r="AX36" s="5">
        <f t="shared" si="23"/>
        <v>0</v>
      </c>
      <c r="AY36" s="5">
        <f t="shared" si="24"/>
        <v>1</v>
      </c>
      <c r="AZ36" s="5">
        <f t="shared" si="25"/>
        <v>0</v>
      </c>
      <c r="BA36" s="56">
        <f t="shared" si="26"/>
        <v>0</v>
      </c>
      <c r="BB36" s="12"/>
      <c r="BC36" s="26">
        <f t="shared" si="10"/>
        <v>0</v>
      </c>
      <c r="BD36" s="5">
        <f t="shared" si="13"/>
        <v>0</v>
      </c>
      <c r="BE36" s="30" t="e">
        <f t="shared" si="11"/>
        <v>#DIV/0!</v>
      </c>
      <c r="BF36" s="12"/>
      <c r="BG36" s="12"/>
      <c r="BH36" s="15"/>
      <c r="BI36" s="26">
        <f t="shared" si="27"/>
        <v>0</v>
      </c>
      <c r="BJ36" s="56">
        <f t="shared" si="36"/>
        <v>40.5</v>
      </c>
      <c r="BK36" s="12"/>
      <c r="BL36" s="12"/>
      <c r="BM36" s="26">
        <f t="shared" si="28"/>
        <v>1</v>
      </c>
      <c r="BN36" s="5">
        <f t="shared" si="29"/>
        <v>0</v>
      </c>
      <c r="BO36" s="5">
        <f t="shared" si="30"/>
        <v>1</v>
      </c>
      <c r="BP36" s="5">
        <f t="shared" si="31"/>
        <v>0</v>
      </c>
      <c r="BQ36" s="56">
        <f t="shared" si="32"/>
        <v>0</v>
      </c>
      <c r="BR36" s="15"/>
      <c r="BT36" s="59" t="s">
        <v>120</v>
      </c>
    </row>
    <row r="37" spans="1:72" x14ac:dyDescent="0.25">
      <c r="A37" s="80" t="s">
        <v>94</v>
      </c>
      <c r="B37" s="201" t="e">
        <f>BG10</f>
        <v>#N/A</v>
      </c>
      <c r="C37" s="202"/>
      <c r="D37" s="203"/>
      <c r="F37" s="80" t="s">
        <v>15</v>
      </c>
      <c r="G37" s="219" t="e">
        <f>S91/T91</f>
        <v>#DIV/0!</v>
      </c>
      <c r="H37" s="220"/>
      <c r="I37" s="221"/>
      <c r="M37" s="69">
        <v>42</v>
      </c>
      <c r="N37" s="70">
        <v>0</v>
      </c>
      <c r="O37" s="70">
        <v>0</v>
      </c>
      <c r="P37" s="70">
        <v>0</v>
      </c>
      <c r="Q37" s="70">
        <v>0</v>
      </c>
      <c r="R37" s="70">
        <f t="shared" si="0"/>
        <v>0</v>
      </c>
      <c r="S37" s="70">
        <f t="shared" si="1"/>
        <v>0</v>
      </c>
      <c r="T37" s="70">
        <f t="shared" si="2"/>
        <v>0</v>
      </c>
      <c r="U37" s="4">
        <f t="shared" si="3"/>
        <v>0</v>
      </c>
      <c r="V37" s="9">
        <f t="shared" si="4"/>
        <v>0</v>
      </c>
      <c r="W37" s="26">
        <f t="shared" si="5"/>
        <v>0</v>
      </c>
      <c r="X37" s="5">
        <f t="shared" si="15"/>
        <v>0</v>
      </c>
      <c r="Y37" s="30" t="e">
        <f t="shared" si="6"/>
        <v>#DIV/0!</v>
      </c>
      <c r="Z37" s="12"/>
      <c r="AA37" s="12"/>
      <c r="AB37" s="15"/>
      <c r="AC37" s="26">
        <f t="shared" si="37"/>
        <v>0</v>
      </c>
      <c r="AD37" s="56">
        <f t="shared" si="33"/>
        <v>41.5</v>
      </c>
      <c r="AE37" s="12"/>
      <c r="AF37" s="12"/>
      <c r="AG37" s="26">
        <f t="shared" si="17"/>
        <v>1</v>
      </c>
      <c r="AH37" s="5">
        <f t="shared" si="18"/>
        <v>0</v>
      </c>
      <c r="AI37" s="5">
        <f t="shared" si="19"/>
        <v>1</v>
      </c>
      <c r="AJ37" s="5">
        <f t="shared" si="20"/>
        <v>0</v>
      </c>
      <c r="AK37" s="56">
        <f t="shared" si="21"/>
        <v>0</v>
      </c>
      <c r="AL37" s="12"/>
      <c r="AM37" s="26">
        <f t="shared" si="8"/>
        <v>0</v>
      </c>
      <c r="AN37" s="5">
        <f t="shared" si="16"/>
        <v>0</v>
      </c>
      <c r="AO37" s="30" t="e">
        <f t="shared" si="38"/>
        <v>#DIV/0!</v>
      </c>
      <c r="AP37" s="12"/>
      <c r="AQ37" s="12"/>
      <c r="AR37" s="15"/>
      <c r="AS37" s="26">
        <f t="shared" si="34"/>
        <v>0</v>
      </c>
      <c r="AT37" s="56">
        <f t="shared" si="35"/>
        <v>41.5</v>
      </c>
      <c r="AU37" s="12"/>
      <c r="AV37" s="12"/>
      <c r="AW37" s="26">
        <f t="shared" si="22"/>
        <v>1</v>
      </c>
      <c r="AX37" s="5">
        <f t="shared" si="23"/>
        <v>0</v>
      </c>
      <c r="AY37" s="5">
        <f t="shared" si="24"/>
        <v>1</v>
      </c>
      <c r="AZ37" s="5">
        <f t="shared" si="25"/>
        <v>0</v>
      </c>
      <c r="BA37" s="56">
        <f t="shared" si="26"/>
        <v>0</v>
      </c>
      <c r="BB37" s="12"/>
      <c r="BC37" s="26">
        <f t="shared" si="10"/>
        <v>0</v>
      </c>
      <c r="BD37" s="5">
        <f t="shared" si="13"/>
        <v>0</v>
      </c>
      <c r="BE37" s="30" t="e">
        <f t="shared" si="11"/>
        <v>#DIV/0!</v>
      </c>
      <c r="BF37" s="12"/>
      <c r="BG37" s="12"/>
      <c r="BH37" s="15"/>
      <c r="BI37" s="26">
        <f t="shared" si="27"/>
        <v>0</v>
      </c>
      <c r="BJ37" s="56">
        <f t="shared" si="36"/>
        <v>41.5</v>
      </c>
      <c r="BK37" s="12"/>
      <c r="BL37" s="12"/>
      <c r="BM37" s="26">
        <f t="shared" si="28"/>
        <v>1</v>
      </c>
      <c r="BN37" s="5">
        <f t="shared" si="29"/>
        <v>0</v>
      </c>
      <c r="BO37" s="5">
        <f t="shared" si="30"/>
        <v>1</v>
      </c>
      <c r="BP37" s="5">
        <f t="shared" si="31"/>
        <v>0</v>
      </c>
      <c r="BQ37" s="56">
        <f t="shared" si="32"/>
        <v>0</v>
      </c>
      <c r="BR37" s="15"/>
      <c r="BT37" s="59" t="s">
        <v>121</v>
      </c>
    </row>
    <row r="38" spans="1:72" x14ac:dyDescent="0.25">
      <c r="A38" s="77" t="s">
        <v>22</v>
      </c>
      <c r="B38" s="182" t="e">
        <f>SUM(BC10:BC90)/$T$91</f>
        <v>#DIV/0!</v>
      </c>
      <c r="C38" s="183"/>
      <c r="D38" s="184"/>
      <c r="M38" s="65">
        <v>43</v>
      </c>
      <c r="N38" s="66">
        <v>0</v>
      </c>
      <c r="O38" s="66">
        <v>0</v>
      </c>
      <c r="P38" s="66">
        <v>0</v>
      </c>
      <c r="Q38" s="66">
        <v>0</v>
      </c>
      <c r="R38" s="66">
        <f t="shared" si="0"/>
        <v>0</v>
      </c>
      <c r="S38" s="66">
        <f t="shared" si="1"/>
        <v>0</v>
      </c>
      <c r="T38" s="66">
        <f t="shared" si="2"/>
        <v>0</v>
      </c>
      <c r="U38" s="4">
        <f t="shared" si="3"/>
        <v>0</v>
      </c>
      <c r="V38" s="9">
        <f t="shared" si="4"/>
        <v>0</v>
      </c>
      <c r="W38" s="26">
        <f t="shared" si="5"/>
        <v>0</v>
      </c>
      <c r="X38" s="5">
        <f t="shared" si="15"/>
        <v>0</v>
      </c>
      <c r="Y38" s="30" t="e">
        <f t="shared" si="6"/>
        <v>#DIV/0!</v>
      </c>
      <c r="Z38" s="12"/>
      <c r="AA38" s="12"/>
      <c r="AB38" s="15"/>
      <c r="AC38" s="26">
        <f t="shared" si="37"/>
        <v>0</v>
      </c>
      <c r="AD38" s="56">
        <f t="shared" si="33"/>
        <v>42.5</v>
      </c>
      <c r="AE38" s="12"/>
      <c r="AF38" s="12"/>
      <c r="AG38" s="26">
        <f t="shared" si="17"/>
        <v>1</v>
      </c>
      <c r="AH38" s="5">
        <f t="shared" si="18"/>
        <v>0</v>
      </c>
      <c r="AI38" s="5">
        <f t="shared" si="19"/>
        <v>1</v>
      </c>
      <c r="AJ38" s="5">
        <f t="shared" si="20"/>
        <v>0</v>
      </c>
      <c r="AK38" s="56">
        <f t="shared" si="21"/>
        <v>0</v>
      </c>
      <c r="AL38" s="12"/>
      <c r="AM38" s="26">
        <f t="shared" si="8"/>
        <v>0</v>
      </c>
      <c r="AN38" s="5">
        <f t="shared" si="16"/>
        <v>0</v>
      </c>
      <c r="AO38" s="30" t="e">
        <f t="shared" si="38"/>
        <v>#DIV/0!</v>
      </c>
      <c r="AP38" s="12"/>
      <c r="AQ38" s="12"/>
      <c r="AR38" s="15"/>
      <c r="AS38" s="26">
        <f t="shared" si="34"/>
        <v>0</v>
      </c>
      <c r="AT38" s="56">
        <f t="shared" si="35"/>
        <v>42.5</v>
      </c>
      <c r="AU38" s="12"/>
      <c r="AV38" s="12"/>
      <c r="AW38" s="26">
        <f t="shared" si="22"/>
        <v>1</v>
      </c>
      <c r="AX38" s="5">
        <f t="shared" si="23"/>
        <v>0</v>
      </c>
      <c r="AY38" s="5">
        <f t="shared" si="24"/>
        <v>1</v>
      </c>
      <c r="AZ38" s="5">
        <f t="shared" si="25"/>
        <v>0</v>
      </c>
      <c r="BA38" s="56">
        <f t="shared" si="26"/>
        <v>0</v>
      </c>
      <c r="BB38" s="12"/>
      <c r="BC38" s="26">
        <f t="shared" si="10"/>
        <v>0</v>
      </c>
      <c r="BD38" s="5">
        <f t="shared" si="13"/>
        <v>0</v>
      </c>
      <c r="BE38" s="30" t="e">
        <f t="shared" si="11"/>
        <v>#DIV/0!</v>
      </c>
      <c r="BF38" s="12"/>
      <c r="BG38" s="12"/>
      <c r="BH38" s="15"/>
      <c r="BI38" s="26">
        <f t="shared" si="27"/>
        <v>0</v>
      </c>
      <c r="BJ38" s="56">
        <f t="shared" si="36"/>
        <v>42.5</v>
      </c>
      <c r="BK38" s="12"/>
      <c r="BL38" s="12"/>
      <c r="BM38" s="26">
        <f t="shared" si="28"/>
        <v>1</v>
      </c>
      <c r="BN38" s="5">
        <f t="shared" si="29"/>
        <v>0</v>
      </c>
      <c r="BO38" s="5">
        <f t="shared" si="30"/>
        <v>1</v>
      </c>
      <c r="BP38" s="5">
        <f t="shared" si="31"/>
        <v>0</v>
      </c>
      <c r="BQ38" s="56">
        <f t="shared" si="32"/>
        <v>0</v>
      </c>
      <c r="BR38" s="15"/>
      <c r="BT38" s="59" t="s">
        <v>122</v>
      </c>
    </row>
    <row r="39" spans="1:72" x14ac:dyDescent="0.25">
      <c r="A39" s="80" t="s">
        <v>95</v>
      </c>
      <c r="B39" s="81">
        <f>BK10</f>
        <v>15</v>
      </c>
      <c r="C39" s="82" t="s">
        <v>23</v>
      </c>
      <c r="D39" s="83">
        <f>BL10</f>
        <v>24</v>
      </c>
      <c r="M39" s="69">
        <v>44</v>
      </c>
      <c r="N39" s="70">
        <v>0</v>
      </c>
      <c r="O39" s="70">
        <v>0</v>
      </c>
      <c r="P39" s="70">
        <v>0</v>
      </c>
      <c r="Q39" s="70">
        <v>0</v>
      </c>
      <c r="R39" s="70">
        <f t="shared" si="0"/>
        <v>0</v>
      </c>
      <c r="S39" s="70">
        <f t="shared" si="1"/>
        <v>0</v>
      </c>
      <c r="T39" s="70">
        <f t="shared" si="2"/>
        <v>0</v>
      </c>
      <c r="U39" s="4">
        <f t="shared" si="3"/>
        <v>0</v>
      </c>
      <c r="V39" s="9">
        <f t="shared" si="4"/>
        <v>0</v>
      </c>
      <c r="W39" s="26">
        <f t="shared" si="5"/>
        <v>0</v>
      </c>
      <c r="X39" s="5">
        <f t="shared" si="15"/>
        <v>0</v>
      </c>
      <c r="Y39" s="30" t="e">
        <f t="shared" si="6"/>
        <v>#DIV/0!</v>
      </c>
      <c r="Z39" s="12"/>
      <c r="AA39" s="12"/>
      <c r="AB39" s="15"/>
      <c r="AC39" s="26">
        <f t="shared" si="37"/>
        <v>0</v>
      </c>
      <c r="AD39" s="56">
        <f t="shared" si="33"/>
        <v>43.5</v>
      </c>
      <c r="AE39" s="12"/>
      <c r="AF39" s="12"/>
      <c r="AG39" s="26">
        <f t="shared" si="17"/>
        <v>1</v>
      </c>
      <c r="AH39" s="5">
        <f t="shared" si="18"/>
        <v>0</v>
      </c>
      <c r="AI39" s="5">
        <f t="shared" si="19"/>
        <v>1</v>
      </c>
      <c r="AJ39" s="5">
        <f t="shared" si="20"/>
        <v>0</v>
      </c>
      <c r="AK39" s="56">
        <f t="shared" si="21"/>
        <v>0</v>
      </c>
      <c r="AL39" s="12"/>
      <c r="AM39" s="26">
        <f t="shared" si="8"/>
        <v>0</v>
      </c>
      <c r="AN39" s="5">
        <f t="shared" si="16"/>
        <v>0</v>
      </c>
      <c r="AO39" s="30" t="e">
        <f t="shared" si="38"/>
        <v>#DIV/0!</v>
      </c>
      <c r="AP39" s="12"/>
      <c r="AQ39" s="12"/>
      <c r="AR39" s="15"/>
      <c r="AS39" s="26">
        <f t="shared" si="34"/>
        <v>0</v>
      </c>
      <c r="AT39" s="56">
        <f t="shared" si="35"/>
        <v>43.5</v>
      </c>
      <c r="AU39" s="12"/>
      <c r="AV39" s="12"/>
      <c r="AW39" s="26">
        <f t="shared" si="22"/>
        <v>1</v>
      </c>
      <c r="AX39" s="5">
        <f t="shared" si="23"/>
        <v>0</v>
      </c>
      <c r="AY39" s="5">
        <f t="shared" si="24"/>
        <v>1</v>
      </c>
      <c r="AZ39" s="5">
        <f t="shared" si="25"/>
        <v>0</v>
      </c>
      <c r="BA39" s="56">
        <f t="shared" si="26"/>
        <v>0</v>
      </c>
      <c r="BB39" s="12"/>
      <c r="BC39" s="26">
        <f t="shared" si="10"/>
        <v>0</v>
      </c>
      <c r="BD39" s="5">
        <f t="shared" si="13"/>
        <v>0</v>
      </c>
      <c r="BE39" s="30" t="e">
        <f t="shared" si="11"/>
        <v>#DIV/0!</v>
      </c>
      <c r="BF39" s="12"/>
      <c r="BG39" s="12"/>
      <c r="BH39" s="15"/>
      <c r="BI39" s="26">
        <f t="shared" si="27"/>
        <v>0</v>
      </c>
      <c r="BJ39" s="56">
        <f t="shared" si="36"/>
        <v>43.5</v>
      </c>
      <c r="BK39" s="12"/>
      <c r="BL39" s="12"/>
      <c r="BM39" s="26">
        <f t="shared" si="28"/>
        <v>1</v>
      </c>
      <c r="BN39" s="5">
        <f t="shared" si="29"/>
        <v>0</v>
      </c>
      <c r="BO39" s="5">
        <f t="shared" si="30"/>
        <v>1</v>
      </c>
      <c r="BP39" s="5">
        <f t="shared" si="31"/>
        <v>0</v>
      </c>
      <c r="BQ39" s="56">
        <f t="shared" si="32"/>
        <v>0</v>
      </c>
      <c r="BR39" s="15"/>
      <c r="BT39" s="59" t="s">
        <v>123</v>
      </c>
    </row>
    <row r="40" spans="1:72" x14ac:dyDescent="0.25">
      <c r="A40" s="77" t="s">
        <v>24</v>
      </c>
      <c r="B40" s="198" t="e">
        <f>BP92/T91</f>
        <v>#DIV/0!</v>
      </c>
      <c r="C40" s="199"/>
      <c r="D40" s="200"/>
      <c r="M40" s="65">
        <v>45</v>
      </c>
      <c r="N40" s="66">
        <v>0</v>
      </c>
      <c r="O40" s="66">
        <v>0</v>
      </c>
      <c r="P40" s="66">
        <v>0</v>
      </c>
      <c r="Q40" s="66">
        <v>0</v>
      </c>
      <c r="R40" s="66">
        <f t="shared" si="0"/>
        <v>0</v>
      </c>
      <c r="S40" s="66">
        <f t="shared" si="1"/>
        <v>0</v>
      </c>
      <c r="T40" s="66">
        <f t="shared" si="2"/>
        <v>0</v>
      </c>
      <c r="U40" s="4">
        <f t="shared" si="3"/>
        <v>0</v>
      </c>
      <c r="V40" s="9">
        <f t="shared" si="4"/>
        <v>0</v>
      </c>
      <c r="W40" s="26">
        <f t="shared" si="5"/>
        <v>0</v>
      </c>
      <c r="X40" s="5">
        <f t="shared" si="15"/>
        <v>0</v>
      </c>
      <c r="Y40" s="30" t="e">
        <f t="shared" si="6"/>
        <v>#DIV/0!</v>
      </c>
      <c r="Z40" s="12"/>
      <c r="AA40" s="12"/>
      <c r="AB40" s="15"/>
      <c r="AC40" s="26">
        <f t="shared" si="37"/>
        <v>0</v>
      </c>
      <c r="AD40" s="56">
        <f t="shared" si="33"/>
        <v>44.5</v>
      </c>
      <c r="AE40" s="12"/>
      <c r="AF40" s="12"/>
      <c r="AG40" s="26">
        <f t="shared" si="17"/>
        <v>1</v>
      </c>
      <c r="AH40" s="5">
        <f t="shared" si="18"/>
        <v>0</v>
      </c>
      <c r="AI40" s="5">
        <f t="shared" si="19"/>
        <v>1</v>
      </c>
      <c r="AJ40" s="5">
        <f t="shared" si="20"/>
        <v>0</v>
      </c>
      <c r="AK40" s="56">
        <f t="shared" si="21"/>
        <v>0</v>
      </c>
      <c r="AL40" s="12"/>
      <c r="AM40" s="26">
        <f t="shared" si="8"/>
        <v>0</v>
      </c>
      <c r="AN40" s="5">
        <f t="shared" si="16"/>
        <v>0</v>
      </c>
      <c r="AO40" s="30" t="e">
        <f t="shared" si="38"/>
        <v>#DIV/0!</v>
      </c>
      <c r="AP40" s="12"/>
      <c r="AQ40" s="12"/>
      <c r="AR40" s="15"/>
      <c r="AS40" s="26">
        <f t="shared" si="34"/>
        <v>0</v>
      </c>
      <c r="AT40" s="56">
        <f t="shared" si="35"/>
        <v>44.5</v>
      </c>
      <c r="AU40" s="12"/>
      <c r="AV40" s="12"/>
      <c r="AW40" s="26">
        <f t="shared" si="22"/>
        <v>1</v>
      </c>
      <c r="AX40" s="5">
        <f t="shared" si="23"/>
        <v>0</v>
      </c>
      <c r="AY40" s="5">
        <f t="shared" si="24"/>
        <v>1</v>
      </c>
      <c r="AZ40" s="5">
        <f t="shared" si="25"/>
        <v>0</v>
      </c>
      <c r="BA40" s="56">
        <f t="shared" si="26"/>
        <v>0</v>
      </c>
      <c r="BB40" s="12"/>
      <c r="BC40" s="26">
        <f t="shared" si="10"/>
        <v>0</v>
      </c>
      <c r="BD40" s="5">
        <f t="shared" si="13"/>
        <v>0</v>
      </c>
      <c r="BE40" s="30" t="e">
        <f t="shared" si="11"/>
        <v>#DIV/0!</v>
      </c>
      <c r="BF40" s="12"/>
      <c r="BG40" s="12"/>
      <c r="BH40" s="15"/>
      <c r="BI40" s="26">
        <f t="shared" si="27"/>
        <v>0</v>
      </c>
      <c r="BJ40" s="56">
        <f t="shared" si="36"/>
        <v>44.5</v>
      </c>
      <c r="BK40" s="12"/>
      <c r="BL40" s="12"/>
      <c r="BM40" s="26">
        <f t="shared" si="28"/>
        <v>1</v>
      </c>
      <c r="BN40" s="5">
        <f t="shared" si="29"/>
        <v>0</v>
      </c>
      <c r="BO40" s="5">
        <f t="shared" si="30"/>
        <v>1</v>
      </c>
      <c r="BP40" s="5">
        <f t="shared" si="31"/>
        <v>0</v>
      </c>
      <c r="BQ40" s="56">
        <f t="shared" si="32"/>
        <v>0</v>
      </c>
      <c r="BR40" s="15"/>
      <c r="BT40" s="59" t="s">
        <v>124</v>
      </c>
    </row>
    <row r="41" spans="1:72" x14ac:dyDescent="0.25">
      <c r="A41" s="80" t="s">
        <v>25</v>
      </c>
      <c r="B41" s="219" t="e">
        <f>BQ92/T91</f>
        <v>#DIV/0!</v>
      </c>
      <c r="C41" s="220"/>
      <c r="D41" s="221"/>
      <c r="M41" s="69">
        <v>46</v>
      </c>
      <c r="N41" s="70">
        <v>0</v>
      </c>
      <c r="O41" s="70">
        <v>0</v>
      </c>
      <c r="P41" s="70">
        <v>0</v>
      </c>
      <c r="Q41" s="70">
        <v>0</v>
      </c>
      <c r="R41" s="70">
        <f t="shared" si="0"/>
        <v>0</v>
      </c>
      <c r="S41" s="70">
        <f t="shared" si="1"/>
        <v>0</v>
      </c>
      <c r="T41" s="70">
        <f t="shared" si="2"/>
        <v>0</v>
      </c>
      <c r="U41" s="4">
        <f t="shared" si="3"/>
        <v>0</v>
      </c>
      <c r="V41" s="9">
        <f t="shared" si="4"/>
        <v>0</v>
      </c>
      <c r="W41" s="26">
        <f t="shared" si="5"/>
        <v>0</v>
      </c>
      <c r="X41" s="5">
        <f t="shared" si="15"/>
        <v>0</v>
      </c>
      <c r="Y41" s="30" t="e">
        <f t="shared" si="6"/>
        <v>#DIV/0!</v>
      </c>
      <c r="Z41" s="12"/>
      <c r="AA41" s="12"/>
      <c r="AB41" s="15"/>
      <c r="AC41" s="26">
        <f t="shared" si="37"/>
        <v>0</v>
      </c>
      <c r="AD41" s="56">
        <f t="shared" si="33"/>
        <v>45.5</v>
      </c>
      <c r="AE41" s="12"/>
      <c r="AF41" s="12"/>
      <c r="AG41" s="26">
        <f t="shared" si="17"/>
        <v>1</v>
      </c>
      <c r="AH41" s="5">
        <f t="shared" si="18"/>
        <v>0</v>
      </c>
      <c r="AI41" s="5">
        <f t="shared" si="19"/>
        <v>1</v>
      </c>
      <c r="AJ41" s="5">
        <f t="shared" si="20"/>
        <v>0</v>
      </c>
      <c r="AK41" s="56">
        <f t="shared" si="21"/>
        <v>0</v>
      </c>
      <c r="AL41" s="12"/>
      <c r="AM41" s="26">
        <f t="shared" si="8"/>
        <v>0</v>
      </c>
      <c r="AN41" s="5">
        <f t="shared" si="16"/>
        <v>0</v>
      </c>
      <c r="AO41" s="30" t="e">
        <f t="shared" si="38"/>
        <v>#DIV/0!</v>
      </c>
      <c r="AP41" s="12"/>
      <c r="AQ41" s="12"/>
      <c r="AR41" s="15"/>
      <c r="AS41" s="26">
        <f t="shared" si="34"/>
        <v>0</v>
      </c>
      <c r="AT41" s="56">
        <f t="shared" si="35"/>
        <v>45.5</v>
      </c>
      <c r="AU41" s="12"/>
      <c r="AV41" s="12"/>
      <c r="AW41" s="26">
        <f t="shared" si="22"/>
        <v>1</v>
      </c>
      <c r="AX41" s="5">
        <f t="shared" si="23"/>
        <v>0</v>
      </c>
      <c r="AY41" s="5">
        <f t="shared" si="24"/>
        <v>1</v>
      </c>
      <c r="AZ41" s="5">
        <f t="shared" si="25"/>
        <v>0</v>
      </c>
      <c r="BA41" s="56">
        <f t="shared" si="26"/>
        <v>0</v>
      </c>
      <c r="BB41" s="12"/>
      <c r="BC41" s="26">
        <f t="shared" si="10"/>
        <v>0</v>
      </c>
      <c r="BD41" s="5">
        <f t="shared" si="13"/>
        <v>0</v>
      </c>
      <c r="BE41" s="30" t="e">
        <f t="shared" si="11"/>
        <v>#DIV/0!</v>
      </c>
      <c r="BF41" s="12"/>
      <c r="BG41" s="12"/>
      <c r="BH41" s="15"/>
      <c r="BI41" s="26">
        <f t="shared" si="27"/>
        <v>0</v>
      </c>
      <c r="BJ41" s="56">
        <f t="shared" si="36"/>
        <v>45.5</v>
      </c>
      <c r="BK41" s="12"/>
      <c r="BL41" s="12"/>
      <c r="BM41" s="26">
        <f t="shared" si="28"/>
        <v>1</v>
      </c>
      <c r="BN41" s="5">
        <f t="shared" si="29"/>
        <v>0</v>
      </c>
      <c r="BO41" s="5">
        <f t="shared" si="30"/>
        <v>1</v>
      </c>
      <c r="BP41" s="5">
        <f t="shared" si="31"/>
        <v>0</v>
      </c>
      <c r="BQ41" s="56">
        <f t="shared" si="32"/>
        <v>0</v>
      </c>
      <c r="BR41" s="15"/>
      <c r="BT41" s="59" t="s">
        <v>59</v>
      </c>
    </row>
    <row r="42" spans="1:72" x14ac:dyDescent="0.25">
      <c r="A42" s="77" t="s">
        <v>26</v>
      </c>
      <c r="B42" s="198" t="e">
        <f>BR92/T91</f>
        <v>#DIV/0!</v>
      </c>
      <c r="C42" s="199"/>
      <c r="D42" s="200"/>
      <c r="M42" s="65">
        <v>47</v>
      </c>
      <c r="N42" s="66">
        <v>0</v>
      </c>
      <c r="O42" s="66">
        <v>0</v>
      </c>
      <c r="P42" s="66">
        <v>0</v>
      </c>
      <c r="Q42" s="66">
        <v>0</v>
      </c>
      <c r="R42" s="66">
        <f t="shared" ref="R42:R75" si="39">N42+P42</f>
        <v>0</v>
      </c>
      <c r="S42" s="66">
        <f t="shared" ref="S42:S75" si="40">O42+Q42</f>
        <v>0</v>
      </c>
      <c r="T42" s="66">
        <f t="shared" ref="T42:T73" si="41">SUM(R42:S42)</f>
        <v>0</v>
      </c>
      <c r="U42" s="4">
        <f t="shared" ref="U42:U73" si="42">N42+O42</f>
        <v>0</v>
      </c>
      <c r="V42" s="9">
        <f t="shared" ref="V42:V73" si="43">P42+Q42</f>
        <v>0</v>
      </c>
      <c r="W42" s="26">
        <f t="shared" ref="W42:W73" si="44">U42*$M42</f>
        <v>0</v>
      </c>
      <c r="X42" s="5">
        <f t="shared" si="15"/>
        <v>0</v>
      </c>
      <c r="Y42" s="30" t="e">
        <f t="shared" ref="Y42:Y71" si="45">(X42/$U$91)*100</f>
        <v>#DIV/0!</v>
      </c>
      <c r="Z42" s="12"/>
      <c r="AA42" s="12"/>
      <c r="AB42" s="15"/>
      <c r="AC42" s="26">
        <f t="shared" si="37"/>
        <v>0</v>
      </c>
      <c r="AD42" s="56">
        <f t="shared" si="33"/>
        <v>46.5</v>
      </c>
      <c r="AE42" s="12"/>
      <c r="AF42" s="12"/>
      <c r="AG42" s="26">
        <f t="shared" si="17"/>
        <v>1</v>
      </c>
      <c r="AH42" s="5">
        <f t="shared" si="18"/>
        <v>0</v>
      </c>
      <c r="AI42" s="5">
        <f t="shared" si="19"/>
        <v>1</v>
      </c>
      <c r="AJ42" s="5">
        <f t="shared" si="20"/>
        <v>0</v>
      </c>
      <c r="AK42" s="56">
        <f t="shared" si="21"/>
        <v>0</v>
      </c>
      <c r="AL42" s="12"/>
      <c r="AM42" s="26">
        <f t="shared" ref="AM42:AM73" si="46">V42*$M42</f>
        <v>0</v>
      </c>
      <c r="AN42" s="5">
        <f t="shared" si="16"/>
        <v>0</v>
      </c>
      <c r="AO42" s="30" t="e">
        <f t="shared" si="38"/>
        <v>#DIV/0!</v>
      </c>
      <c r="AP42" s="12"/>
      <c r="AQ42" s="12"/>
      <c r="AR42" s="15"/>
      <c r="AS42" s="26">
        <f t="shared" si="34"/>
        <v>0</v>
      </c>
      <c r="AT42" s="56">
        <f t="shared" si="35"/>
        <v>46.5</v>
      </c>
      <c r="AU42" s="12"/>
      <c r="AV42" s="12"/>
      <c r="AW42" s="26">
        <f t="shared" si="22"/>
        <v>1</v>
      </c>
      <c r="AX42" s="5">
        <f t="shared" si="23"/>
        <v>0</v>
      </c>
      <c r="AY42" s="5">
        <f t="shared" si="24"/>
        <v>1</v>
      </c>
      <c r="AZ42" s="5">
        <f t="shared" si="25"/>
        <v>0</v>
      </c>
      <c r="BA42" s="56">
        <f t="shared" si="26"/>
        <v>0</v>
      </c>
      <c r="BB42" s="12"/>
      <c r="BC42" s="26">
        <f t="shared" ref="BC42:BC73" si="47">T42*$M42</f>
        <v>0</v>
      </c>
      <c r="BD42" s="5">
        <f t="shared" si="13"/>
        <v>0</v>
      </c>
      <c r="BE42" s="30" t="e">
        <f t="shared" ref="BE42:BE73" si="48">(BD42/$T$91)*100</f>
        <v>#DIV/0!</v>
      </c>
      <c r="BF42" s="12"/>
      <c r="BG42" s="12"/>
      <c r="BH42" s="15"/>
      <c r="BI42" s="26">
        <f t="shared" si="27"/>
        <v>0</v>
      </c>
      <c r="BJ42" s="56">
        <f t="shared" si="36"/>
        <v>46.5</v>
      </c>
      <c r="BK42" s="12"/>
      <c r="BL42" s="12"/>
      <c r="BM42" s="26">
        <f t="shared" si="28"/>
        <v>1</v>
      </c>
      <c r="BN42" s="5">
        <f t="shared" si="29"/>
        <v>0</v>
      </c>
      <c r="BO42" s="5">
        <f t="shared" si="30"/>
        <v>1</v>
      </c>
      <c r="BP42" s="5">
        <f t="shared" si="31"/>
        <v>0</v>
      </c>
      <c r="BQ42" s="56">
        <f t="shared" si="32"/>
        <v>0</v>
      </c>
      <c r="BR42" s="15"/>
      <c r="BT42" s="59" t="s">
        <v>62</v>
      </c>
    </row>
    <row r="43" spans="1:72" x14ac:dyDescent="0.25">
      <c r="M43" s="69">
        <v>48</v>
      </c>
      <c r="N43" s="70">
        <v>0</v>
      </c>
      <c r="O43" s="70">
        <v>0</v>
      </c>
      <c r="P43" s="70">
        <v>0</v>
      </c>
      <c r="Q43" s="70">
        <v>0</v>
      </c>
      <c r="R43" s="70">
        <f t="shared" si="39"/>
        <v>0</v>
      </c>
      <c r="S43" s="70">
        <f t="shared" si="40"/>
        <v>0</v>
      </c>
      <c r="T43" s="70">
        <f t="shared" si="41"/>
        <v>0</v>
      </c>
      <c r="U43" s="4">
        <f t="shared" si="42"/>
        <v>0</v>
      </c>
      <c r="V43" s="9">
        <f t="shared" si="43"/>
        <v>0</v>
      </c>
      <c r="W43" s="26">
        <f t="shared" si="44"/>
        <v>0</v>
      </c>
      <c r="X43" s="5">
        <f t="shared" si="15"/>
        <v>0</v>
      </c>
      <c r="Y43" s="30" t="e">
        <f t="shared" si="45"/>
        <v>#DIV/0!</v>
      </c>
      <c r="Z43" s="12"/>
      <c r="AA43" s="12"/>
      <c r="AB43" s="15"/>
      <c r="AC43" s="26">
        <f t="shared" si="37"/>
        <v>0</v>
      </c>
      <c r="AD43" s="56">
        <f t="shared" si="33"/>
        <v>47.5</v>
      </c>
      <c r="AE43" s="12"/>
      <c r="AF43" s="12"/>
      <c r="AG43" s="26">
        <f t="shared" si="17"/>
        <v>1</v>
      </c>
      <c r="AH43" s="5">
        <f t="shared" si="18"/>
        <v>0</v>
      </c>
      <c r="AI43" s="5">
        <f t="shared" si="19"/>
        <v>1</v>
      </c>
      <c r="AJ43" s="5">
        <f t="shared" si="20"/>
        <v>0</v>
      </c>
      <c r="AK43" s="56">
        <f t="shared" si="21"/>
        <v>0</v>
      </c>
      <c r="AL43" s="12"/>
      <c r="AM43" s="26">
        <f t="shared" si="46"/>
        <v>0</v>
      </c>
      <c r="AN43" s="5">
        <f t="shared" si="16"/>
        <v>0</v>
      </c>
      <c r="AO43" s="30" t="e">
        <f t="shared" si="38"/>
        <v>#DIV/0!</v>
      </c>
      <c r="AP43" s="12"/>
      <c r="AQ43" s="12"/>
      <c r="AR43" s="15"/>
      <c r="AS43" s="26">
        <f t="shared" si="34"/>
        <v>0</v>
      </c>
      <c r="AT43" s="56">
        <f t="shared" si="35"/>
        <v>47.5</v>
      </c>
      <c r="AU43" s="12"/>
      <c r="AV43" s="12"/>
      <c r="AW43" s="26">
        <f t="shared" si="22"/>
        <v>1</v>
      </c>
      <c r="AX43" s="5">
        <f t="shared" si="23"/>
        <v>0</v>
      </c>
      <c r="AY43" s="5">
        <f t="shared" si="24"/>
        <v>1</v>
      </c>
      <c r="AZ43" s="5">
        <f t="shared" si="25"/>
        <v>0</v>
      </c>
      <c r="BA43" s="56">
        <f t="shared" si="26"/>
        <v>0</v>
      </c>
      <c r="BB43" s="12"/>
      <c r="BC43" s="26">
        <f t="shared" si="47"/>
        <v>0</v>
      </c>
      <c r="BD43" s="5">
        <f t="shared" ref="BD43:BD74" si="49">T43+BD42</f>
        <v>0</v>
      </c>
      <c r="BE43" s="30" t="e">
        <f t="shared" si="48"/>
        <v>#DIV/0!</v>
      </c>
      <c r="BF43" s="12"/>
      <c r="BG43" s="12"/>
      <c r="BH43" s="15"/>
      <c r="BI43" s="26">
        <f t="shared" si="27"/>
        <v>0</v>
      </c>
      <c r="BJ43" s="56">
        <f t="shared" si="36"/>
        <v>47.5</v>
      </c>
      <c r="BK43" s="12"/>
      <c r="BL43" s="12"/>
      <c r="BM43" s="26">
        <f t="shared" si="28"/>
        <v>1</v>
      </c>
      <c r="BN43" s="5">
        <f t="shared" si="29"/>
        <v>0</v>
      </c>
      <c r="BO43" s="5">
        <f t="shared" si="30"/>
        <v>1</v>
      </c>
      <c r="BP43" s="5">
        <f t="shared" si="31"/>
        <v>0</v>
      </c>
      <c r="BQ43" s="56">
        <f t="shared" si="32"/>
        <v>0</v>
      </c>
      <c r="BR43" s="15"/>
      <c r="BT43" s="59" t="s">
        <v>125</v>
      </c>
    </row>
    <row r="44" spans="1:72" x14ac:dyDescent="0.25">
      <c r="M44" s="65">
        <v>49</v>
      </c>
      <c r="N44" s="66">
        <v>0</v>
      </c>
      <c r="O44" s="66">
        <v>0</v>
      </c>
      <c r="P44" s="66">
        <v>0</v>
      </c>
      <c r="Q44" s="66">
        <v>0</v>
      </c>
      <c r="R44" s="66">
        <f t="shared" si="39"/>
        <v>0</v>
      </c>
      <c r="S44" s="66">
        <f t="shared" si="40"/>
        <v>0</v>
      </c>
      <c r="T44" s="66">
        <f t="shared" si="41"/>
        <v>0</v>
      </c>
      <c r="U44" s="4">
        <f t="shared" si="42"/>
        <v>0</v>
      </c>
      <c r="V44" s="9">
        <f t="shared" si="43"/>
        <v>0</v>
      </c>
      <c r="W44" s="26">
        <f t="shared" si="44"/>
        <v>0</v>
      </c>
      <c r="X44" s="5">
        <f t="shared" si="15"/>
        <v>0</v>
      </c>
      <c r="Y44" s="30" t="e">
        <f t="shared" si="45"/>
        <v>#DIV/0!</v>
      </c>
      <c r="Z44" s="12"/>
      <c r="AA44" s="12"/>
      <c r="AB44" s="15"/>
      <c r="AC44" s="26">
        <f t="shared" si="37"/>
        <v>0</v>
      </c>
      <c r="AD44" s="56">
        <f t="shared" si="33"/>
        <v>48.5</v>
      </c>
      <c r="AE44" s="12"/>
      <c r="AF44" s="12"/>
      <c r="AG44" s="26">
        <f t="shared" si="17"/>
        <v>1</v>
      </c>
      <c r="AH44" s="5">
        <f t="shared" si="18"/>
        <v>0</v>
      </c>
      <c r="AI44" s="5">
        <f t="shared" si="19"/>
        <v>1</v>
      </c>
      <c r="AJ44" s="5">
        <f t="shared" si="20"/>
        <v>0</v>
      </c>
      <c r="AK44" s="56">
        <f t="shared" si="21"/>
        <v>0</v>
      </c>
      <c r="AL44" s="12"/>
      <c r="AM44" s="26">
        <f t="shared" si="46"/>
        <v>0</v>
      </c>
      <c r="AN44" s="5">
        <f t="shared" si="16"/>
        <v>0</v>
      </c>
      <c r="AO44" s="30" t="e">
        <f t="shared" si="38"/>
        <v>#DIV/0!</v>
      </c>
      <c r="AP44" s="12"/>
      <c r="AQ44" s="12"/>
      <c r="AR44" s="15"/>
      <c r="AS44" s="26">
        <f t="shared" si="34"/>
        <v>0</v>
      </c>
      <c r="AT44" s="56">
        <f t="shared" si="35"/>
        <v>48.5</v>
      </c>
      <c r="AU44" s="12"/>
      <c r="AV44" s="12"/>
      <c r="AW44" s="26">
        <f t="shared" si="22"/>
        <v>1</v>
      </c>
      <c r="AX44" s="5">
        <f t="shared" si="23"/>
        <v>0</v>
      </c>
      <c r="AY44" s="5">
        <f t="shared" si="24"/>
        <v>1</v>
      </c>
      <c r="AZ44" s="5">
        <f t="shared" si="25"/>
        <v>0</v>
      </c>
      <c r="BA44" s="56">
        <f t="shared" si="26"/>
        <v>0</v>
      </c>
      <c r="BB44" s="12"/>
      <c r="BC44" s="26">
        <f t="shared" si="47"/>
        <v>0</v>
      </c>
      <c r="BD44" s="5">
        <f t="shared" si="49"/>
        <v>0</v>
      </c>
      <c r="BE44" s="30" t="e">
        <f t="shared" si="48"/>
        <v>#DIV/0!</v>
      </c>
      <c r="BF44" s="12"/>
      <c r="BG44" s="12"/>
      <c r="BH44" s="15"/>
      <c r="BI44" s="26">
        <f t="shared" si="27"/>
        <v>0</v>
      </c>
      <c r="BJ44" s="56">
        <f t="shared" si="36"/>
        <v>48.5</v>
      </c>
      <c r="BK44" s="12"/>
      <c r="BL44" s="12"/>
      <c r="BM44" s="26">
        <f t="shared" si="28"/>
        <v>1</v>
      </c>
      <c r="BN44" s="5">
        <f t="shared" si="29"/>
        <v>0</v>
      </c>
      <c r="BO44" s="5">
        <f t="shared" si="30"/>
        <v>1</v>
      </c>
      <c r="BP44" s="5">
        <f t="shared" si="31"/>
        <v>0</v>
      </c>
      <c r="BQ44" s="56">
        <f t="shared" si="32"/>
        <v>0</v>
      </c>
      <c r="BR44" s="15"/>
      <c r="BT44" s="59" t="s">
        <v>60</v>
      </c>
    </row>
    <row r="45" spans="1:72" x14ac:dyDescent="0.25">
      <c r="M45" s="69">
        <v>50</v>
      </c>
      <c r="N45" s="70">
        <v>0</v>
      </c>
      <c r="O45" s="70">
        <v>0</v>
      </c>
      <c r="P45" s="70">
        <v>0</v>
      </c>
      <c r="Q45" s="70">
        <v>0</v>
      </c>
      <c r="R45" s="70">
        <f t="shared" si="39"/>
        <v>0</v>
      </c>
      <c r="S45" s="70">
        <f t="shared" si="40"/>
        <v>0</v>
      </c>
      <c r="T45" s="70">
        <f t="shared" si="41"/>
        <v>0</v>
      </c>
      <c r="U45" s="4">
        <f t="shared" si="42"/>
        <v>0</v>
      </c>
      <c r="V45" s="9">
        <f t="shared" si="43"/>
        <v>0</v>
      </c>
      <c r="W45" s="26">
        <f t="shared" si="44"/>
        <v>0</v>
      </c>
      <c r="X45" s="5">
        <f t="shared" si="15"/>
        <v>0</v>
      </c>
      <c r="Y45" s="30" t="e">
        <f t="shared" si="45"/>
        <v>#DIV/0!</v>
      </c>
      <c r="Z45" s="12"/>
      <c r="AA45" s="12"/>
      <c r="AB45" s="15"/>
      <c r="AC45" s="26">
        <f t="shared" si="37"/>
        <v>0</v>
      </c>
      <c r="AD45" s="56">
        <f t="shared" si="33"/>
        <v>49.5</v>
      </c>
      <c r="AE45" s="12"/>
      <c r="AF45" s="12"/>
      <c r="AG45" s="26">
        <f t="shared" si="17"/>
        <v>1</v>
      </c>
      <c r="AH45" s="5">
        <f t="shared" si="18"/>
        <v>0</v>
      </c>
      <c r="AI45" s="5">
        <f t="shared" si="19"/>
        <v>1</v>
      </c>
      <c r="AJ45" s="5">
        <f t="shared" si="20"/>
        <v>0</v>
      </c>
      <c r="AK45" s="56">
        <f t="shared" si="21"/>
        <v>0</v>
      </c>
      <c r="AL45" s="12"/>
      <c r="AM45" s="26">
        <f t="shared" si="46"/>
        <v>0</v>
      </c>
      <c r="AN45" s="5">
        <f t="shared" si="16"/>
        <v>0</v>
      </c>
      <c r="AO45" s="30" t="e">
        <f t="shared" si="38"/>
        <v>#DIV/0!</v>
      </c>
      <c r="AP45" s="12"/>
      <c r="AQ45" s="12"/>
      <c r="AR45" s="15"/>
      <c r="AS45" s="26">
        <f t="shared" si="34"/>
        <v>0</v>
      </c>
      <c r="AT45" s="56">
        <f t="shared" si="35"/>
        <v>49.5</v>
      </c>
      <c r="AU45" s="12"/>
      <c r="AV45" s="12"/>
      <c r="AW45" s="26">
        <f t="shared" si="22"/>
        <v>1</v>
      </c>
      <c r="AX45" s="5">
        <f t="shared" si="23"/>
        <v>0</v>
      </c>
      <c r="AY45" s="5">
        <f t="shared" si="24"/>
        <v>1</v>
      </c>
      <c r="AZ45" s="5">
        <f t="shared" si="25"/>
        <v>0</v>
      </c>
      <c r="BA45" s="56">
        <f t="shared" si="26"/>
        <v>0</v>
      </c>
      <c r="BB45" s="12"/>
      <c r="BC45" s="26">
        <f t="shared" si="47"/>
        <v>0</v>
      </c>
      <c r="BD45" s="5">
        <f t="shared" si="49"/>
        <v>0</v>
      </c>
      <c r="BE45" s="30" t="e">
        <f t="shared" si="48"/>
        <v>#DIV/0!</v>
      </c>
      <c r="BF45" s="12"/>
      <c r="BG45" s="12"/>
      <c r="BH45" s="15"/>
      <c r="BI45" s="26">
        <f t="shared" si="27"/>
        <v>0</v>
      </c>
      <c r="BJ45" s="56">
        <f t="shared" si="36"/>
        <v>49.5</v>
      </c>
      <c r="BK45" s="12"/>
      <c r="BL45" s="12"/>
      <c r="BM45" s="26">
        <f t="shared" si="28"/>
        <v>1</v>
      </c>
      <c r="BN45" s="5">
        <f t="shared" si="29"/>
        <v>0</v>
      </c>
      <c r="BO45" s="5">
        <f t="shared" si="30"/>
        <v>1</v>
      </c>
      <c r="BP45" s="5">
        <f t="shared" si="31"/>
        <v>0</v>
      </c>
      <c r="BQ45" s="56">
        <f t="shared" si="32"/>
        <v>0</v>
      </c>
      <c r="BR45" s="15"/>
      <c r="BT45" s="59" t="s">
        <v>126</v>
      </c>
    </row>
    <row r="46" spans="1:72" x14ac:dyDescent="0.25">
      <c r="M46" s="65">
        <v>51</v>
      </c>
      <c r="N46" s="66">
        <v>0</v>
      </c>
      <c r="O46" s="66">
        <v>0</v>
      </c>
      <c r="P46" s="66">
        <v>0</v>
      </c>
      <c r="Q46" s="66">
        <v>0</v>
      </c>
      <c r="R46" s="66">
        <f t="shared" si="39"/>
        <v>0</v>
      </c>
      <c r="S46" s="66">
        <f t="shared" si="40"/>
        <v>0</v>
      </c>
      <c r="T46" s="66">
        <f t="shared" si="41"/>
        <v>0</v>
      </c>
      <c r="U46" s="4">
        <f t="shared" si="42"/>
        <v>0</v>
      </c>
      <c r="V46" s="9">
        <f t="shared" si="43"/>
        <v>0</v>
      </c>
      <c r="W46" s="26">
        <f t="shared" si="44"/>
        <v>0</v>
      </c>
      <c r="X46" s="5">
        <f t="shared" si="15"/>
        <v>0</v>
      </c>
      <c r="Y46" s="30" t="e">
        <f t="shared" si="45"/>
        <v>#DIV/0!</v>
      </c>
      <c r="Z46" s="12"/>
      <c r="AA46" s="12"/>
      <c r="AB46" s="15"/>
      <c r="AC46" s="26">
        <f t="shared" si="37"/>
        <v>0</v>
      </c>
      <c r="AD46" s="56">
        <f t="shared" si="33"/>
        <v>50.5</v>
      </c>
      <c r="AE46" s="12"/>
      <c r="AF46" s="12"/>
      <c r="AG46" s="26">
        <f t="shared" si="17"/>
        <v>1</v>
      </c>
      <c r="AH46" s="5">
        <f t="shared" si="18"/>
        <v>0</v>
      </c>
      <c r="AI46" s="5">
        <f t="shared" si="19"/>
        <v>1</v>
      </c>
      <c r="AJ46" s="5">
        <f t="shared" si="20"/>
        <v>0</v>
      </c>
      <c r="AK46" s="56">
        <f t="shared" si="21"/>
        <v>0</v>
      </c>
      <c r="AL46" s="12"/>
      <c r="AM46" s="26">
        <f t="shared" si="46"/>
        <v>0</v>
      </c>
      <c r="AN46" s="5">
        <f t="shared" si="16"/>
        <v>0</v>
      </c>
      <c r="AO46" s="30" t="e">
        <f t="shared" si="38"/>
        <v>#DIV/0!</v>
      </c>
      <c r="AP46" s="12"/>
      <c r="AQ46" s="12"/>
      <c r="AR46" s="15"/>
      <c r="AS46" s="26">
        <f t="shared" si="34"/>
        <v>0</v>
      </c>
      <c r="AT46" s="56">
        <f t="shared" si="35"/>
        <v>50.5</v>
      </c>
      <c r="AU46" s="12"/>
      <c r="AV46" s="12"/>
      <c r="AW46" s="26">
        <f t="shared" si="22"/>
        <v>1</v>
      </c>
      <c r="AX46" s="5">
        <f t="shared" si="23"/>
        <v>0</v>
      </c>
      <c r="AY46" s="5">
        <f t="shared" si="24"/>
        <v>1</v>
      </c>
      <c r="AZ46" s="5">
        <f t="shared" si="25"/>
        <v>0</v>
      </c>
      <c r="BA46" s="56">
        <f t="shared" si="26"/>
        <v>0</v>
      </c>
      <c r="BB46" s="12"/>
      <c r="BC46" s="26">
        <f t="shared" si="47"/>
        <v>0</v>
      </c>
      <c r="BD46" s="5">
        <f t="shared" si="49"/>
        <v>0</v>
      </c>
      <c r="BE46" s="30" t="e">
        <f t="shared" si="48"/>
        <v>#DIV/0!</v>
      </c>
      <c r="BF46" s="12"/>
      <c r="BG46" s="12"/>
      <c r="BH46" s="15"/>
      <c r="BI46" s="26">
        <f t="shared" si="27"/>
        <v>0</v>
      </c>
      <c r="BJ46" s="56">
        <f t="shared" si="36"/>
        <v>50.5</v>
      </c>
      <c r="BK46" s="12"/>
      <c r="BL46" s="12"/>
      <c r="BM46" s="26">
        <f t="shared" si="28"/>
        <v>1</v>
      </c>
      <c r="BN46" s="5">
        <f t="shared" si="29"/>
        <v>0</v>
      </c>
      <c r="BO46" s="5">
        <f t="shared" si="30"/>
        <v>1</v>
      </c>
      <c r="BP46" s="5">
        <f t="shared" si="31"/>
        <v>0</v>
      </c>
      <c r="BQ46" s="56">
        <f t="shared" si="32"/>
        <v>0</v>
      </c>
      <c r="BR46" s="15"/>
      <c r="BT46" s="59" t="s">
        <v>61</v>
      </c>
    </row>
    <row r="47" spans="1:72" x14ac:dyDescent="0.25">
      <c r="M47" s="69">
        <v>52</v>
      </c>
      <c r="N47" s="70">
        <v>0</v>
      </c>
      <c r="O47" s="70">
        <v>0</v>
      </c>
      <c r="P47" s="70">
        <v>0</v>
      </c>
      <c r="Q47" s="70">
        <v>0</v>
      </c>
      <c r="R47" s="70">
        <f t="shared" si="39"/>
        <v>0</v>
      </c>
      <c r="S47" s="70">
        <f t="shared" si="40"/>
        <v>0</v>
      </c>
      <c r="T47" s="70">
        <f t="shared" si="41"/>
        <v>0</v>
      </c>
      <c r="U47" s="4">
        <f t="shared" si="42"/>
        <v>0</v>
      </c>
      <c r="V47" s="9">
        <f t="shared" si="43"/>
        <v>0</v>
      </c>
      <c r="W47" s="26">
        <f t="shared" si="44"/>
        <v>0</v>
      </c>
      <c r="X47" s="5">
        <f t="shared" si="15"/>
        <v>0</v>
      </c>
      <c r="Y47" s="30" t="e">
        <f t="shared" si="45"/>
        <v>#DIV/0!</v>
      </c>
      <c r="Z47" s="12"/>
      <c r="AA47" s="12"/>
      <c r="AB47" s="15"/>
      <c r="AC47" s="26">
        <f t="shared" si="37"/>
        <v>0</v>
      </c>
      <c r="AD47" s="56">
        <f t="shared" si="33"/>
        <v>51.5</v>
      </c>
      <c r="AE47" s="12"/>
      <c r="AF47" s="12"/>
      <c r="AG47" s="26">
        <f t="shared" ref="AG47:AG78" si="50">IF($M47&gt;=$B$30,1,0)</f>
        <v>1</v>
      </c>
      <c r="AH47" s="5">
        <f t="shared" ref="AH47:AH78" si="51">IF($M47&lt;=$D$30,1,0)</f>
        <v>0</v>
      </c>
      <c r="AI47" s="5">
        <f t="shared" ref="AI47:AI86" si="52">AG47+AH47</f>
        <v>1</v>
      </c>
      <c r="AJ47" s="5">
        <f t="shared" ref="AJ47:AJ86" si="53">IF(AI47=2,U47,0)</f>
        <v>0</v>
      </c>
      <c r="AK47" s="56">
        <f t="shared" ref="AK47:AK86" si="54">IF(AG47=1,U47,0)</f>
        <v>0</v>
      </c>
      <c r="AL47" s="12"/>
      <c r="AM47" s="26">
        <f t="shared" si="46"/>
        <v>0</v>
      </c>
      <c r="AN47" s="5">
        <f t="shared" si="16"/>
        <v>0</v>
      </c>
      <c r="AO47" s="30" t="e">
        <f t="shared" si="38"/>
        <v>#DIV/0!</v>
      </c>
      <c r="AP47" s="12"/>
      <c r="AQ47" s="12"/>
      <c r="AR47" s="15"/>
      <c r="AS47" s="26">
        <f t="shared" si="34"/>
        <v>0</v>
      </c>
      <c r="AT47" s="56">
        <f t="shared" si="35"/>
        <v>51.5</v>
      </c>
      <c r="AU47" s="12"/>
      <c r="AV47" s="12"/>
      <c r="AW47" s="26">
        <f t="shared" ref="AW47:AW78" si="55">IF($M47&gt;=$G$30,1,0)</f>
        <v>1</v>
      </c>
      <c r="AX47" s="5">
        <f t="shared" ref="AX47:AX78" si="56">IF($M47&lt;=$I$30,1,0)</f>
        <v>0</v>
      </c>
      <c r="AY47" s="5">
        <f t="shared" ref="AY47:AY86" si="57">AW47+AX47</f>
        <v>1</v>
      </c>
      <c r="AZ47" s="5">
        <f t="shared" ref="AZ47:AZ86" si="58">IF(AY47=2,V47,0)</f>
        <v>0</v>
      </c>
      <c r="BA47" s="56">
        <f t="shared" ref="BA47:BA86" si="59">IF(AW47=1,V47,0)</f>
        <v>0</v>
      </c>
      <c r="BB47" s="12"/>
      <c r="BC47" s="26">
        <f t="shared" si="47"/>
        <v>0</v>
      </c>
      <c r="BD47" s="5">
        <f t="shared" si="49"/>
        <v>0</v>
      </c>
      <c r="BE47" s="30" t="e">
        <f t="shared" si="48"/>
        <v>#DIV/0!</v>
      </c>
      <c r="BF47" s="12"/>
      <c r="BG47" s="12"/>
      <c r="BH47" s="15"/>
      <c r="BI47" s="26">
        <f t="shared" ref="BI47:BI78" si="60">SUM(T42:T51)</f>
        <v>0</v>
      </c>
      <c r="BJ47" s="56">
        <f t="shared" si="36"/>
        <v>51.5</v>
      </c>
      <c r="BK47" s="12"/>
      <c r="BL47" s="12"/>
      <c r="BM47" s="26">
        <f t="shared" ref="BM47:BM78" si="61">IF($M47&gt;=$B$39,1,0)</f>
        <v>1</v>
      </c>
      <c r="BN47" s="5">
        <f t="shared" ref="BN47:BN78" si="62">IF($M47&lt;=$D$39,1,0)</f>
        <v>0</v>
      </c>
      <c r="BO47" s="5">
        <f t="shared" ref="BO47:BO86" si="63">BM47+BN47</f>
        <v>1</v>
      </c>
      <c r="BP47" s="5">
        <f t="shared" ref="BP47:BP78" si="64">IF(BO47=2,T47,0)</f>
        <v>0</v>
      </c>
      <c r="BQ47" s="56">
        <f t="shared" ref="BQ47:BQ78" si="65">IF(BM47=1,T47,0)</f>
        <v>0</v>
      </c>
      <c r="BR47" s="15"/>
      <c r="BT47" s="59" t="s">
        <v>69</v>
      </c>
    </row>
    <row r="48" spans="1:72" x14ac:dyDescent="0.25">
      <c r="M48" s="65">
        <v>53</v>
      </c>
      <c r="N48" s="66">
        <v>0</v>
      </c>
      <c r="O48" s="66">
        <v>0</v>
      </c>
      <c r="P48" s="66">
        <v>0</v>
      </c>
      <c r="Q48" s="66">
        <v>0</v>
      </c>
      <c r="R48" s="66">
        <f t="shared" si="39"/>
        <v>0</v>
      </c>
      <c r="S48" s="66">
        <f t="shared" si="40"/>
        <v>0</v>
      </c>
      <c r="T48" s="66">
        <f t="shared" si="41"/>
        <v>0</v>
      </c>
      <c r="U48" s="4">
        <f t="shared" si="42"/>
        <v>0</v>
      </c>
      <c r="V48" s="9">
        <f t="shared" si="43"/>
        <v>0</v>
      </c>
      <c r="W48" s="26">
        <f t="shared" si="44"/>
        <v>0</v>
      </c>
      <c r="X48" s="5">
        <f t="shared" si="15"/>
        <v>0</v>
      </c>
      <c r="Y48" s="30" t="e">
        <f t="shared" si="45"/>
        <v>#DIV/0!</v>
      </c>
      <c r="Z48" s="12"/>
      <c r="AA48" s="12"/>
      <c r="AB48" s="15"/>
      <c r="AC48" s="26">
        <f t="shared" si="37"/>
        <v>0</v>
      </c>
      <c r="AD48" s="56">
        <f t="shared" si="33"/>
        <v>52.5</v>
      </c>
      <c r="AE48" s="12"/>
      <c r="AF48" s="12"/>
      <c r="AG48" s="26">
        <f t="shared" si="50"/>
        <v>1</v>
      </c>
      <c r="AH48" s="5">
        <f t="shared" si="51"/>
        <v>0</v>
      </c>
      <c r="AI48" s="5">
        <f t="shared" si="52"/>
        <v>1</v>
      </c>
      <c r="AJ48" s="5">
        <f t="shared" si="53"/>
        <v>0</v>
      </c>
      <c r="AK48" s="56">
        <f t="shared" si="54"/>
        <v>0</v>
      </c>
      <c r="AL48" s="12"/>
      <c r="AM48" s="26">
        <f t="shared" si="46"/>
        <v>0</v>
      </c>
      <c r="AN48" s="5">
        <f t="shared" si="16"/>
        <v>0</v>
      </c>
      <c r="AO48" s="30" t="e">
        <f t="shared" si="38"/>
        <v>#DIV/0!</v>
      </c>
      <c r="AP48" s="12"/>
      <c r="AQ48" s="12"/>
      <c r="AR48" s="15"/>
      <c r="AS48" s="26">
        <f t="shared" si="34"/>
        <v>0</v>
      </c>
      <c r="AT48" s="56">
        <f t="shared" si="35"/>
        <v>52.5</v>
      </c>
      <c r="AU48" s="12"/>
      <c r="AV48" s="12"/>
      <c r="AW48" s="26">
        <f t="shared" si="55"/>
        <v>1</v>
      </c>
      <c r="AX48" s="5">
        <f t="shared" si="56"/>
        <v>0</v>
      </c>
      <c r="AY48" s="5">
        <f t="shared" si="57"/>
        <v>1</v>
      </c>
      <c r="AZ48" s="5">
        <f t="shared" si="58"/>
        <v>0</v>
      </c>
      <c r="BA48" s="56">
        <f t="shared" si="59"/>
        <v>0</v>
      </c>
      <c r="BB48" s="12"/>
      <c r="BC48" s="26">
        <f t="shared" si="47"/>
        <v>0</v>
      </c>
      <c r="BD48" s="5">
        <f t="shared" si="49"/>
        <v>0</v>
      </c>
      <c r="BE48" s="30" t="e">
        <f t="shared" si="48"/>
        <v>#DIV/0!</v>
      </c>
      <c r="BF48" s="12"/>
      <c r="BG48" s="12"/>
      <c r="BH48" s="15"/>
      <c r="BI48" s="26">
        <f t="shared" si="60"/>
        <v>0</v>
      </c>
      <c r="BJ48" s="56">
        <f t="shared" si="36"/>
        <v>52.5</v>
      </c>
      <c r="BK48" s="12"/>
      <c r="BL48" s="12"/>
      <c r="BM48" s="26">
        <f t="shared" si="61"/>
        <v>1</v>
      </c>
      <c r="BN48" s="5">
        <f t="shared" si="62"/>
        <v>0</v>
      </c>
      <c r="BO48" s="5">
        <f t="shared" si="63"/>
        <v>1</v>
      </c>
      <c r="BP48" s="5">
        <f t="shared" si="64"/>
        <v>0</v>
      </c>
      <c r="BQ48" s="56">
        <f t="shared" si="65"/>
        <v>0</v>
      </c>
      <c r="BR48" s="15"/>
      <c r="BT48" s="59" t="s">
        <v>127</v>
      </c>
    </row>
    <row r="49" spans="13:72" x14ac:dyDescent="0.25">
      <c r="M49" s="69">
        <v>54</v>
      </c>
      <c r="N49" s="70">
        <v>0</v>
      </c>
      <c r="O49" s="70">
        <v>0</v>
      </c>
      <c r="P49" s="70">
        <v>0</v>
      </c>
      <c r="Q49" s="70">
        <v>0</v>
      </c>
      <c r="R49" s="70">
        <f t="shared" si="39"/>
        <v>0</v>
      </c>
      <c r="S49" s="70">
        <f t="shared" si="40"/>
        <v>0</v>
      </c>
      <c r="T49" s="70">
        <f t="shared" si="41"/>
        <v>0</v>
      </c>
      <c r="U49" s="4">
        <f t="shared" si="42"/>
        <v>0</v>
      </c>
      <c r="V49" s="9">
        <f t="shared" si="43"/>
        <v>0</v>
      </c>
      <c r="W49" s="26">
        <f t="shared" si="44"/>
        <v>0</v>
      </c>
      <c r="X49" s="5">
        <f t="shared" si="15"/>
        <v>0</v>
      </c>
      <c r="Y49" s="30" t="e">
        <f t="shared" si="45"/>
        <v>#DIV/0!</v>
      </c>
      <c r="Z49" s="12"/>
      <c r="AA49" s="12"/>
      <c r="AB49" s="15"/>
      <c r="AC49" s="26">
        <f>SUM(U44:U53)</f>
        <v>0</v>
      </c>
      <c r="AD49" s="56">
        <f t="shared" si="33"/>
        <v>53.5</v>
      </c>
      <c r="AE49" s="12"/>
      <c r="AF49" s="12"/>
      <c r="AG49" s="26">
        <f t="shared" si="50"/>
        <v>1</v>
      </c>
      <c r="AH49" s="5">
        <f t="shared" si="51"/>
        <v>0</v>
      </c>
      <c r="AI49" s="5">
        <f t="shared" si="52"/>
        <v>1</v>
      </c>
      <c r="AJ49" s="5">
        <f t="shared" si="53"/>
        <v>0</v>
      </c>
      <c r="AK49" s="56">
        <f t="shared" si="54"/>
        <v>0</v>
      </c>
      <c r="AL49" s="12"/>
      <c r="AM49" s="26">
        <f t="shared" si="46"/>
        <v>0</v>
      </c>
      <c r="AN49" s="5">
        <f t="shared" si="16"/>
        <v>0</v>
      </c>
      <c r="AO49" s="30" t="e">
        <f t="shared" si="38"/>
        <v>#DIV/0!</v>
      </c>
      <c r="AP49" s="12"/>
      <c r="AQ49" s="12"/>
      <c r="AR49" s="15"/>
      <c r="AS49" s="26">
        <f t="shared" si="34"/>
        <v>0</v>
      </c>
      <c r="AT49" s="56">
        <f t="shared" si="35"/>
        <v>53.5</v>
      </c>
      <c r="AU49" s="12"/>
      <c r="AV49" s="12"/>
      <c r="AW49" s="26">
        <f t="shared" si="55"/>
        <v>1</v>
      </c>
      <c r="AX49" s="5">
        <f t="shared" si="56"/>
        <v>0</v>
      </c>
      <c r="AY49" s="5">
        <f t="shared" si="57"/>
        <v>1</v>
      </c>
      <c r="AZ49" s="5">
        <f t="shared" si="58"/>
        <v>0</v>
      </c>
      <c r="BA49" s="56">
        <f t="shared" si="59"/>
        <v>0</v>
      </c>
      <c r="BB49" s="12"/>
      <c r="BC49" s="26">
        <f t="shared" si="47"/>
        <v>0</v>
      </c>
      <c r="BD49" s="5">
        <f t="shared" si="49"/>
        <v>0</v>
      </c>
      <c r="BE49" s="30" t="e">
        <f t="shared" si="48"/>
        <v>#DIV/0!</v>
      </c>
      <c r="BF49" s="12"/>
      <c r="BG49" s="12"/>
      <c r="BH49" s="15"/>
      <c r="BI49" s="26">
        <f t="shared" si="60"/>
        <v>0</v>
      </c>
      <c r="BJ49" s="56">
        <f t="shared" si="36"/>
        <v>53.5</v>
      </c>
      <c r="BK49" s="12"/>
      <c r="BL49" s="12"/>
      <c r="BM49" s="26">
        <f t="shared" si="61"/>
        <v>1</v>
      </c>
      <c r="BN49" s="5">
        <f t="shared" si="62"/>
        <v>0</v>
      </c>
      <c r="BO49" s="5">
        <f t="shared" si="63"/>
        <v>1</v>
      </c>
      <c r="BP49" s="5">
        <f t="shared" si="64"/>
        <v>0</v>
      </c>
      <c r="BQ49" s="56">
        <f t="shared" si="65"/>
        <v>0</v>
      </c>
      <c r="BR49" s="15"/>
      <c r="BT49" s="59" t="s">
        <v>128</v>
      </c>
    </row>
    <row r="50" spans="13:72" x14ac:dyDescent="0.25">
      <c r="M50" s="65">
        <v>55</v>
      </c>
      <c r="N50" s="66">
        <v>0</v>
      </c>
      <c r="O50" s="66">
        <v>0</v>
      </c>
      <c r="P50" s="66">
        <v>0</v>
      </c>
      <c r="Q50" s="66">
        <v>0</v>
      </c>
      <c r="R50" s="66">
        <f t="shared" si="39"/>
        <v>0</v>
      </c>
      <c r="S50" s="66">
        <f t="shared" si="40"/>
        <v>0</v>
      </c>
      <c r="T50" s="66">
        <f t="shared" si="41"/>
        <v>0</v>
      </c>
      <c r="U50" s="4">
        <f t="shared" si="42"/>
        <v>0</v>
      </c>
      <c r="V50" s="9">
        <f t="shared" si="43"/>
        <v>0</v>
      </c>
      <c r="W50" s="26">
        <f t="shared" si="44"/>
        <v>0</v>
      </c>
      <c r="X50" s="5">
        <f t="shared" si="15"/>
        <v>0</v>
      </c>
      <c r="Y50" s="30" t="e">
        <f t="shared" si="45"/>
        <v>#DIV/0!</v>
      </c>
      <c r="Z50" s="12"/>
      <c r="AA50" s="12"/>
      <c r="AB50" s="15"/>
      <c r="AC50" s="26">
        <f t="shared" si="37"/>
        <v>0</v>
      </c>
      <c r="AD50" s="56">
        <f t="shared" si="33"/>
        <v>54.5</v>
      </c>
      <c r="AE50" s="12"/>
      <c r="AF50" s="12"/>
      <c r="AG50" s="26">
        <f t="shared" si="50"/>
        <v>1</v>
      </c>
      <c r="AH50" s="5">
        <f t="shared" si="51"/>
        <v>0</v>
      </c>
      <c r="AI50" s="5">
        <f t="shared" si="52"/>
        <v>1</v>
      </c>
      <c r="AJ50" s="5">
        <f t="shared" si="53"/>
        <v>0</v>
      </c>
      <c r="AK50" s="56">
        <f t="shared" si="54"/>
        <v>0</v>
      </c>
      <c r="AL50" s="12"/>
      <c r="AM50" s="26">
        <f t="shared" si="46"/>
        <v>0</v>
      </c>
      <c r="AN50" s="5">
        <f t="shared" si="16"/>
        <v>0</v>
      </c>
      <c r="AO50" s="30" t="e">
        <f t="shared" si="38"/>
        <v>#DIV/0!</v>
      </c>
      <c r="AP50" s="12"/>
      <c r="AQ50" s="12"/>
      <c r="AR50" s="15"/>
      <c r="AS50" s="26">
        <f t="shared" si="34"/>
        <v>0</v>
      </c>
      <c r="AT50" s="56">
        <f t="shared" si="35"/>
        <v>54.5</v>
      </c>
      <c r="AU50" s="12"/>
      <c r="AV50" s="12"/>
      <c r="AW50" s="26">
        <f t="shared" si="55"/>
        <v>1</v>
      </c>
      <c r="AX50" s="5">
        <f t="shared" si="56"/>
        <v>0</v>
      </c>
      <c r="AY50" s="5">
        <f t="shared" si="57"/>
        <v>1</v>
      </c>
      <c r="AZ50" s="5">
        <f t="shared" si="58"/>
        <v>0</v>
      </c>
      <c r="BA50" s="56">
        <f t="shared" si="59"/>
        <v>0</v>
      </c>
      <c r="BB50" s="12"/>
      <c r="BC50" s="26">
        <f t="shared" si="47"/>
        <v>0</v>
      </c>
      <c r="BD50" s="5">
        <f t="shared" si="49"/>
        <v>0</v>
      </c>
      <c r="BE50" s="30" t="e">
        <f t="shared" si="48"/>
        <v>#DIV/0!</v>
      </c>
      <c r="BF50" s="12"/>
      <c r="BG50" s="12"/>
      <c r="BH50" s="15"/>
      <c r="BI50" s="26">
        <f t="shared" si="60"/>
        <v>0</v>
      </c>
      <c r="BJ50" s="56">
        <f t="shared" si="36"/>
        <v>54.5</v>
      </c>
      <c r="BK50" s="12"/>
      <c r="BL50" s="12"/>
      <c r="BM50" s="26">
        <f t="shared" si="61"/>
        <v>1</v>
      </c>
      <c r="BN50" s="5">
        <f t="shared" si="62"/>
        <v>0</v>
      </c>
      <c r="BO50" s="5">
        <f t="shared" si="63"/>
        <v>1</v>
      </c>
      <c r="BP50" s="5">
        <f t="shared" si="64"/>
        <v>0</v>
      </c>
      <c r="BQ50" s="56">
        <f t="shared" si="65"/>
        <v>0</v>
      </c>
      <c r="BR50" s="15"/>
      <c r="BT50" s="59" t="s">
        <v>129</v>
      </c>
    </row>
    <row r="51" spans="13:72" x14ac:dyDescent="0.25">
      <c r="M51" s="69">
        <v>56</v>
      </c>
      <c r="N51" s="70">
        <v>0</v>
      </c>
      <c r="O51" s="70">
        <v>0</v>
      </c>
      <c r="P51" s="70">
        <v>0</v>
      </c>
      <c r="Q51" s="70">
        <v>0</v>
      </c>
      <c r="R51" s="70">
        <f t="shared" si="39"/>
        <v>0</v>
      </c>
      <c r="S51" s="70">
        <f t="shared" si="40"/>
        <v>0</v>
      </c>
      <c r="T51" s="70">
        <f t="shared" si="41"/>
        <v>0</v>
      </c>
      <c r="U51" s="4">
        <f t="shared" si="42"/>
        <v>0</v>
      </c>
      <c r="V51" s="9">
        <f t="shared" si="43"/>
        <v>0</v>
      </c>
      <c r="W51" s="26">
        <f t="shared" si="44"/>
        <v>0</v>
      </c>
      <c r="X51" s="5">
        <f t="shared" si="15"/>
        <v>0</v>
      </c>
      <c r="Y51" s="30" t="e">
        <f t="shared" si="45"/>
        <v>#DIV/0!</v>
      </c>
      <c r="Z51" s="12"/>
      <c r="AA51" s="12"/>
      <c r="AB51" s="15"/>
      <c r="AC51" s="26">
        <f t="shared" si="37"/>
        <v>0</v>
      </c>
      <c r="AD51" s="56">
        <f t="shared" si="33"/>
        <v>55.5</v>
      </c>
      <c r="AE51" s="12"/>
      <c r="AF51" s="12"/>
      <c r="AG51" s="26">
        <f t="shared" si="50"/>
        <v>1</v>
      </c>
      <c r="AH51" s="5">
        <f t="shared" si="51"/>
        <v>0</v>
      </c>
      <c r="AI51" s="5">
        <f t="shared" si="52"/>
        <v>1</v>
      </c>
      <c r="AJ51" s="5">
        <f t="shared" si="53"/>
        <v>0</v>
      </c>
      <c r="AK51" s="56">
        <f t="shared" si="54"/>
        <v>0</v>
      </c>
      <c r="AL51" s="12"/>
      <c r="AM51" s="26">
        <f t="shared" si="46"/>
        <v>0</v>
      </c>
      <c r="AN51" s="5">
        <f t="shared" si="16"/>
        <v>0</v>
      </c>
      <c r="AO51" s="30" t="e">
        <f t="shared" si="38"/>
        <v>#DIV/0!</v>
      </c>
      <c r="AP51" s="12"/>
      <c r="AQ51" s="12"/>
      <c r="AR51" s="15"/>
      <c r="AS51" s="26">
        <f t="shared" si="34"/>
        <v>0</v>
      </c>
      <c r="AT51" s="56">
        <f t="shared" si="35"/>
        <v>55.5</v>
      </c>
      <c r="AU51" s="12"/>
      <c r="AV51" s="12"/>
      <c r="AW51" s="26">
        <f t="shared" si="55"/>
        <v>1</v>
      </c>
      <c r="AX51" s="5">
        <f t="shared" si="56"/>
        <v>0</v>
      </c>
      <c r="AY51" s="5">
        <f t="shared" si="57"/>
        <v>1</v>
      </c>
      <c r="AZ51" s="5">
        <f t="shared" si="58"/>
        <v>0</v>
      </c>
      <c r="BA51" s="56">
        <f t="shared" si="59"/>
        <v>0</v>
      </c>
      <c r="BB51" s="12"/>
      <c r="BC51" s="26">
        <f t="shared" si="47"/>
        <v>0</v>
      </c>
      <c r="BD51" s="5">
        <f t="shared" si="49"/>
        <v>0</v>
      </c>
      <c r="BE51" s="30" t="e">
        <f t="shared" si="48"/>
        <v>#DIV/0!</v>
      </c>
      <c r="BF51" s="12"/>
      <c r="BG51" s="12"/>
      <c r="BH51" s="15"/>
      <c r="BI51" s="26">
        <f t="shared" si="60"/>
        <v>0</v>
      </c>
      <c r="BJ51" s="56">
        <f t="shared" si="36"/>
        <v>55.5</v>
      </c>
      <c r="BK51" s="12"/>
      <c r="BL51" s="12"/>
      <c r="BM51" s="26">
        <f t="shared" si="61"/>
        <v>1</v>
      </c>
      <c r="BN51" s="5">
        <f t="shared" si="62"/>
        <v>0</v>
      </c>
      <c r="BO51" s="5">
        <f t="shared" si="63"/>
        <v>1</v>
      </c>
      <c r="BP51" s="5">
        <f t="shared" si="64"/>
        <v>0</v>
      </c>
      <c r="BQ51" s="56">
        <f t="shared" si="65"/>
        <v>0</v>
      </c>
      <c r="BR51" s="15"/>
      <c r="BT51" s="59" t="s">
        <v>55</v>
      </c>
    </row>
    <row r="52" spans="13:72" x14ac:dyDescent="0.25">
      <c r="M52" s="65">
        <v>57</v>
      </c>
      <c r="N52" s="66">
        <v>0</v>
      </c>
      <c r="O52" s="66">
        <v>0</v>
      </c>
      <c r="P52" s="66">
        <v>0</v>
      </c>
      <c r="Q52" s="66">
        <v>0</v>
      </c>
      <c r="R52" s="66">
        <f t="shared" si="39"/>
        <v>0</v>
      </c>
      <c r="S52" s="66">
        <f t="shared" si="40"/>
        <v>0</v>
      </c>
      <c r="T52" s="66">
        <f t="shared" si="41"/>
        <v>0</v>
      </c>
      <c r="U52" s="4">
        <f t="shared" si="42"/>
        <v>0</v>
      </c>
      <c r="V52" s="9">
        <f t="shared" si="43"/>
        <v>0</v>
      </c>
      <c r="W52" s="26">
        <f t="shared" si="44"/>
        <v>0</v>
      </c>
      <c r="X52" s="5">
        <f t="shared" si="15"/>
        <v>0</v>
      </c>
      <c r="Y52" s="30" t="e">
        <f t="shared" si="45"/>
        <v>#DIV/0!</v>
      </c>
      <c r="Z52" s="12"/>
      <c r="AA52" s="12"/>
      <c r="AB52" s="15"/>
      <c r="AC52" s="26">
        <f t="shared" si="37"/>
        <v>0</v>
      </c>
      <c r="AD52" s="56">
        <f t="shared" si="33"/>
        <v>56.5</v>
      </c>
      <c r="AE52" s="12"/>
      <c r="AF52" s="12"/>
      <c r="AG52" s="26">
        <f t="shared" si="50"/>
        <v>1</v>
      </c>
      <c r="AH52" s="5">
        <f t="shared" si="51"/>
        <v>0</v>
      </c>
      <c r="AI52" s="5">
        <f t="shared" si="52"/>
        <v>1</v>
      </c>
      <c r="AJ52" s="5">
        <f t="shared" si="53"/>
        <v>0</v>
      </c>
      <c r="AK52" s="56">
        <f t="shared" si="54"/>
        <v>0</v>
      </c>
      <c r="AL52" s="12"/>
      <c r="AM52" s="26">
        <f t="shared" si="46"/>
        <v>0</v>
      </c>
      <c r="AN52" s="5">
        <f t="shared" si="16"/>
        <v>0</v>
      </c>
      <c r="AO52" s="30" t="e">
        <f t="shared" si="38"/>
        <v>#DIV/0!</v>
      </c>
      <c r="AP52" s="12"/>
      <c r="AQ52" s="12"/>
      <c r="AR52" s="15"/>
      <c r="AS52" s="26">
        <f t="shared" si="34"/>
        <v>0</v>
      </c>
      <c r="AT52" s="56">
        <f t="shared" si="35"/>
        <v>56.5</v>
      </c>
      <c r="AU52" s="12"/>
      <c r="AV52" s="12"/>
      <c r="AW52" s="26">
        <f t="shared" si="55"/>
        <v>1</v>
      </c>
      <c r="AX52" s="5">
        <f t="shared" si="56"/>
        <v>0</v>
      </c>
      <c r="AY52" s="5">
        <f t="shared" si="57"/>
        <v>1</v>
      </c>
      <c r="AZ52" s="5">
        <f t="shared" si="58"/>
        <v>0</v>
      </c>
      <c r="BA52" s="56">
        <f t="shared" si="59"/>
        <v>0</v>
      </c>
      <c r="BB52" s="12"/>
      <c r="BC52" s="26">
        <f t="shared" si="47"/>
        <v>0</v>
      </c>
      <c r="BD52" s="5">
        <f t="shared" si="49"/>
        <v>0</v>
      </c>
      <c r="BE52" s="30" t="e">
        <f t="shared" si="48"/>
        <v>#DIV/0!</v>
      </c>
      <c r="BF52" s="12"/>
      <c r="BG52" s="12"/>
      <c r="BH52" s="15"/>
      <c r="BI52" s="26">
        <f t="shared" si="60"/>
        <v>0</v>
      </c>
      <c r="BJ52" s="56">
        <f t="shared" si="36"/>
        <v>56.5</v>
      </c>
      <c r="BK52" s="12"/>
      <c r="BL52" s="12"/>
      <c r="BM52" s="26">
        <f t="shared" si="61"/>
        <v>1</v>
      </c>
      <c r="BN52" s="5">
        <f t="shared" si="62"/>
        <v>0</v>
      </c>
      <c r="BO52" s="5">
        <f t="shared" si="63"/>
        <v>1</v>
      </c>
      <c r="BP52" s="5">
        <f t="shared" si="64"/>
        <v>0</v>
      </c>
      <c r="BQ52" s="56">
        <f t="shared" si="65"/>
        <v>0</v>
      </c>
      <c r="BR52" s="15"/>
      <c r="BT52" s="59" t="s">
        <v>130</v>
      </c>
    </row>
    <row r="53" spans="13:72" x14ac:dyDescent="0.25">
      <c r="M53" s="69">
        <v>58</v>
      </c>
      <c r="N53" s="70">
        <v>0</v>
      </c>
      <c r="O53" s="70">
        <v>0</v>
      </c>
      <c r="P53" s="70">
        <v>0</v>
      </c>
      <c r="Q53" s="70">
        <v>0</v>
      </c>
      <c r="R53" s="70">
        <f t="shared" si="39"/>
        <v>0</v>
      </c>
      <c r="S53" s="70">
        <f t="shared" si="40"/>
        <v>0</v>
      </c>
      <c r="T53" s="70">
        <f t="shared" si="41"/>
        <v>0</v>
      </c>
      <c r="U53" s="4">
        <f t="shared" si="42"/>
        <v>0</v>
      </c>
      <c r="V53" s="9">
        <f t="shared" si="43"/>
        <v>0</v>
      </c>
      <c r="W53" s="26">
        <f t="shared" si="44"/>
        <v>0</v>
      </c>
      <c r="X53" s="5">
        <f t="shared" si="15"/>
        <v>0</v>
      </c>
      <c r="Y53" s="30" t="e">
        <f t="shared" si="45"/>
        <v>#DIV/0!</v>
      </c>
      <c r="Z53" s="12"/>
      <c r="AA53" s="12"/>
      <c r="AB53" s="15"/>
      <c r="AC53" s="26">
        <f>SUM(U48:U57)</f>
        <v>0</v>
      </c>
      <c r="AD53" s="56">
        <f t="shared" si="33"/>
        <v>57.5</v>
      </c>
      <c r="AE53" s="12"/>
      <c r="AF53" s="12"/>
      <c r="AG53" s="26">
        <f t="shared" si="50"/>
        <v>1</v>
      </c>
      <c r="AH53" s="5">
        <f t="shared" si="51"/>
        <v>0</v>
      </c>
      <c r="AI53" s="5">
        <f t="shared" si="52"/>
        <v>1</v>
      </c>
      <c r="AJ53" s="5">
        <f t="shared" si="53"/>
        <v>0</v>
      </c>
      <c r="AK53" s="56">
        <f t="shared" si="54"/>
        <v>0</v>
      </c>
      <c r="AL53" s="12"/>
      <c r="AM53" s="26">
        <f t="shared" si="46"/>
        <v>0</v>
      </c>
      <c r="AN53" s="5">
        <f t="shared" si="16"/>
        <v>0</v>
      </c>
      <c r="AO53" s="30" t="e">
        <f t="shared" si="38"/>
        <v>#DIV/0!</v>
      </c>
      <c r="AP53" s="12"/>
      <c r="AQ53" s="12"/>
      <c r="AR53" s="15"/>
      <c r="AS53" s="26">
        <f t="shared" si="34"/>
        <v>0</v>
      </c>
      <c r="AT53" s="56">
        <f t="shared" si="35"/>
        <v>57.5</v>
      </c>
      <c r="AU53" s="12"/>
      <c r="AV53" s="12"/>
      <c r="AW53" s="26">
        <f t="shared" si="55"/>
        <v>1</v>
      </c>
      <c r="AX53" s="5">
        <f t="shared" si="56"/>
        <v>0</v>
      </c>
      <c r="AY53" s="5">
        <f t="shared" si="57"/>
        <v>1</v>
      </c>
      <c r="AZ53" s="5">
        <f t="shared" si="58"/>
        <v>0</v>
      </c>
      <c r="BA53" s="56">
        <f t="shared" si="59"/>
        <v>0</v>
      </c>
      <c r="BB53" s="12"/>
      <c r="BC53" s="26">
        <f t="shared" si="47"/>
        <v>0</v>
      </c>
      <c r="BD53" s="5">
        <f t="shared" si="49"/>
        <v>0</v>
      </c>
      <c r="BE53" s="30" t="e">
        <f t="shared" si="48"/>
        <v>#DIV/0!</v>
      </c>
      <c r="BF53" s="12"/>
      <c r="BG53" s="12"/>
      <c r="BH53" s="15"/>
      <c r="BI53" s="26">
        <f t="shared" si="60"/>
        <v>0</v>
      </c>
      <c r="BJ53" s="56">
        <f t="shared" si="36"/>
        <v>57.5</v>
      </c>
      <c r="BK53" s="12"/>
      <c r="BL53" s="12"/>
      <c r="BM53" s="26">
        <f t="shared" si="61"/>
        <v>1</v>
      </c>
      <c r="BN53" s="5">
        <f t="shared" si="62"/>
        <v>0</v>
      </c>
      <c r="BO53" s="5">
        <f t="shared" si="63"/>
        <v>1</v>
      </c>
      <c r="BP53" s="5">
        <f t="shared" si="64"/>
        <v>0</v>
      </c>
      <c r="BQ53" s="56">
        <f t="shared" si="65"/>
        <v>0</v>
      </c>
      <c r="BR53" s="15"/>
      <c r="BT53" s="59" t="s">
        <v>131</v>
      </c>
    </row>
    <row r="54" spans="13:72" x14ac:dyDescent="0.25">
      <c r="M54" s="65">
        <v>59</v>
      </c>
      <c r="N54" s="66">
        <v>0</v>
      </c>
      <c r="O54" s="66">
        <v>0</v>
      </c>
      <c r="P54" s="66">
        <v>0</v>
      </c>
      <c r="Q54" s="66">
        <v>0</v>
      </c>
      <c r="R54" s="66">
        <f t="shared" si="39"/>
        <v>0</v>
      </c>
      <c r="S54" s="66">
        <f t="shared" si="40"/>
        <v>0</v>
      </c>
      <c r="T54" s="66">
        <f t="shared" si="41"/>
        <v>0</v>
      </c>
      <c r="U54" s="4">
        <f t="shared" si="42"/>
        <v>0</v>
      </c>
      <c r="V54" s="9">
        <f t="shared" si="43"/>
        <v>0</v>
      </c>
      <c r="W54" s="26">
        <f t="shared" si="44"/>
        <v>0</v>
      </c>
      <c r="X54" s="5">
        <f t="shared" si="15"/>
        <v>0</v>
      </c>
      <c r="Y54" s="30" t="e">
        <f t="shared" si="45"/>
        <v>#DIV/0!</v>
      </c>
      <c r="Z54" s="12"/>
      <c r="AA54" s="12"/>
      <c r="AB54" s="15"/>
      <c r="AC54" s="26">
        <f t="shared" si="37"/>
        <v>0</v>
      </c>
      <c r="AD54" s="56">
        <f t="shared" si="33"/>
        <v>58.5</v>
      </c>
      <c r="AE54" s="12"/>
      <c r="AF54" s="12"/>
      <c r="AG54" s="26">
        <f t="shared" si="50"/>
        <v>1</v>
      </c>
      <c r="AH54" s="5">
        <f t="shared" si="51"/>
        <v>0</v>
      </c>
      <c r="AI54" s="5">
        <f t="shared" si="52"/>
        <v>1</v>
      </c>
      <c r="AJ54" s="5">
        <f t="shared" si="53"/>
        <v>0</v>
      </c>
      <c r="AK54" s="56">
        <f t="shared" si="54"/>
        <v>0</v>
      </c>
      <c r="AL54" s="12"/>
      <c r="AM54" s="26">
        <f t="shared" si="46"/>
        <v>0</v>
      </c>
      <c r="AN54" s="5">
        <f t="shared" si="16"/>
        <v>0</v>
      </c>
      <c r="AO54" s="30" t="e">
        <f t="shared" si="38"/>
        <v>#DIV/0!</v>
      </c>
      <c r="AP54" s="12"/>
      <c r="AQ54" s="12"/>
      <c r="AR54" s="15"/>
      <c r="AS54" s="26">
        <f t="shared" si="34"/>
        <v>0</v>
      </c>
      <c r="AT54" s="56">
        <f t="shared" si="35"/>
        <v>58.5</v>
      </c>
      <c r="AU54" s="12"/>
      <c r="AV54" s="12"/>
      <c r="AW54" s="26">
        <f t="shared" si="55"/>
        <v>1</v>
      </c>
      <c r="AX54" s="5">
        <f t="shared" si="56"/>
        <v>0</v>
      </c>
      <c r="AY54" s="5">
        <f t="shared" si="57"/>
        <v>1</v>
      </c>
      <c r="AZ54" s="5">
        <f t="shared" si="58"/>
        <v>0</v>
      </c>
      <c r="BA54" s="56">
        <f t="shared" si="59"/>
        <v>0</v>
      </c>
      <c r="BB54" s="12"/>
      <c r="BC54" s="26">
        <f t="shared" si="47"/>
        <v>0</v>
      </c>
      <c r="BD54" s="5">
        <f t="shared" si="49"/>
        <v>0</v>
      </c>
      <c r="BE54" s="30" t="e">
        <f t="shared" si="48"/>
        <v>#DIV/0!</v>
      </c>
      <c r="BF54" s="12"/>
      <c r="BG54" s="12"/>
      <c r="BH54" s="15"/>
      <c r="BI54" s="26">
        <f t="shared" si="60"/>
        <v>0</v>
      </c>
      <c r="BJ54" s="56">
        <f t="shared" si="36"/>
        <v>58.5</v>
      </c>
      <c r="BK54" s="12"/>
      <c r="BL54" s="12"/>
      <c r="BM54" s="26">
        <f t="shared" si="61"/>
        <v>1</v>
      </c>
      <c r="BN54" s="5">
        <f t="shared" si="62"/>
        <v>0</v>
      </c>
      <c r="BO54" s="5">
        <f t="shared" si="63"/>
        <v>1</v>
      </c>
      <c r="BP54" s="5">
        <f t="shared" si="64"/>
        <v>0</v>
      </c>
      <c r="BQ54" s="56">
        <f t="shared" si="65"/>
        <v>0</v>
      </c>
      <c r="BR54" s="15"/>
      <c r="BT54" s="59" t="s">
        <v>132</v>
      </c>
    </row>
    <row r="55" spans="13:72" x14ac:dyDescent="0.25">
      <c r="M55" s="69">
        <v>60</v>
      </c>
      <c r="N55" s="70">
        <v>0</v>
      </c>
      <c r="O55" s="70">
        <v>0</v>
      </c>
      <c r="P55" s="70">
        <v>0</v>
      </c>
      <c r="Q55" s="70">
        <v>0</v>
      </c>
      <c r="R55" s="70">
        <f t="shared" si="39"/>
        <v>0</v>
      </c>
      <c r="S55" s="70">
        <f t="shared" si="40"/>
        <v>0</v>
      </c>
      <c r="T55" s="70">
        <f t="shared" si="41"/>
        <v>0</v>
      </c>
      <c r="U55" s="4">
        <f t="shared" si="42"/>
        <v>0</v>
      </c>
      <c r="V55" s="9">
        <f t="shared" si="43"/>
        <v>0</v>
      </c>
      <c r="W55" s="26">
        <f t="shared" si="44"/>
        <v>0</v>
      </c>
      <c r="X55" s="5">
        <f t="shared" si="15"/>
        <v>0</v>
      </c>
      <c r="Y55" s="30" t="e">
        <f t="shared" si="45"/>
        <v>#DIV/0!</v>
      </c>
      <c r="Z55" s="12"/>
      <c r="AA55" s="12"/>
      <c r="AB55" s="15"/>
      <c r="AC55" s="26">
        <f t="shared" si="37"/>
        <v>0</v>
      </c>
      <c r="AD55" s="56">
        <f t="shared" si="33"/>
        <v>59.5</v>
      </c>
      <c r="AE55" s="12"/>
      <c r="AF55" s="12"/>
      <c r="AG55" s="26">
        <f t="shared" si="50"/>
        <v>1</v>
      </c>
      <c r="AH55" s="5">
        <f t="shared" si="51"/>
        <v>0</v>
      </c>
      <c r="AI55" s="5">
        <f t="shared" si="52"/>
        <v>1</v>
      </c>
      <c r="AJ55" s="5">
        <f t="shared" si="53"/>
        <v>0</v>
      </c>
      <c r="AK55" s="56">
        <f t="shared" si="54"/>
        <v>0</v>
      </c>
      <c r="AL55" s="12"/>
      <c r="AM55" s="26">
        <f t="shared" si="46"/>
        <v>0</v>
      </c>
      <c r="AN55" s="5">
        <f t="shared" si="16"/>
        <v>0</v>
      </c>
      <c r="AO55" s="30" t="e">
        <f t="shared" si="38"/>
        <v>#DIV/0!</v>
      </c>
      <c r="AP55" s="12"/>
      <c r="AQ55" s="12"/>
      <c r="AR55" s="15"/>
      <c r="AS55" s="26">
        <f t="shared" si="34"/>
        <v>0</v>
      </c>
      <c r="AT55" s="56">
        <f t="shared" si="35"/>
        <v>59.5</v>
      </c>
      <c r="AU55" s="12"/>
      <c r="AV55" s="12"/>
      <c r="AW55" s="26">
        <f t="shared" si="55"/>
        <v>1</v>
      </c>
      <c r="AX55" s="5">
        <f t="shared" si="56"/>
        <v>0</v>
      </c>
      <c r="AY55" s="5">
        <f t="shared" si="57"/>
        <v>1</v>
      </c>
      <c r="AZ55" s="5">
        <f t="shared" si="58"/>
        <v>0</v>
      </c>
      <c r="BA55" s="56">
        <f t="shared" si="59"/>
        <v>0</v>
      </c>
      <c r="BB55" s="12"/>
      <c r="BC55" s="26">
        <f t="shared" si="47"/>
        <v>0</v>
      </c>
      <c r="BD55" s="5">
        <f t="shared" si="49"/>
        <v>0</v>
      </c>
      <c r="BE55" s="30" t="e">
        <f t="shared" si="48"/>
        <v>#DIV/0!</v>
      </c>
      <c r="BF55" s="12"/>
      <c r="BG55" s="12"/>
      <c r="BH55" s="15"/>
      <c r="BI55" s="26">
        <f t="shared" si="60"/>
        <v>0</v>
      </c>
      <c r="BJ55" s="56">
        <f t="shared" si="36"/>
        <v>59.5</v>
      </c>
      <c r="BK55" s="12"/>
      <c r="BL55" s="12"/>
      <c r="BM55" s="26">
        <f t="shared" si="61"/>
        <v>1</v>
      </c>
      <c r="BN55" s="5">
        <f t="shared" si="62"/>
        <v>0</v>
      </c>
      <c r="BO55" s="5">
        <f t="shared" si="63"/>
        <v>1</v>
      </c>
      <c r="BP55" s="5">
        <f t="shared" si="64"/>
        <v>0</v>
      </c>
      <c r="BQ55" s="56">
        <f t="shared" si="65"/>
        <v>0</v>
      </c>
      <c r="BR55" s="15"/>
      <c r="BT55" s="59" t="s">
        <v>133</v>
      </c>
    </row>
    <row r="56" spans="13:72" x14ac:dyDescent="0.25">
      <c r="M56" s="65">
        <v>61</v>
      </c>
      <c r="N56" s="66">
        <v>0</v>
      </c>
      <c r="O56" s="66">
        <v>0</v>
      </c>
      <c r="P56" s="66">
        <v>0</v>
      </c>
      <c r="Q56" s="66">
        <v>0</v>
      </c>
      <c r="R56" s="66">
        <f t="shared" si="39"/>
        <v>0</v>
      </c>
      <c r="S56" s="66">
        <f t="shared" si="40"/>
        <v>0</v>
      </c>
      <c r="T56" s="66">
        <f t="shared" si="41"/>
        <v>0</v>
      </c>
      <c r="U56" s="4">
        <f t="shared" si="42"/>
        <v>0</v>
      </c>
      <c r="V56" s="9">
        <f t="shared" si="43"/>
        <v>0</v>
      </c>
      <c r="W56" s="26">
        <f t="shared" si="44"/>
        <v>0</v>
      </c>
      <c r="X56" s="5">
        <f t="shared" si="15"/>
        <v>0</v>
      </c>
      <c r="Y56" s="30" t="e">
        <f t="shared" si="45"/>
        <v>#DIV/0!</v>
      </c>
      <c r="Z56" s="12"/>
      <c r="AA56" s="12"/>
      <c r="AB56" s="15"/>
      <c r="AC56" s="26">
        <f t="shared" si="37"/>
        <v>0</v>
      </c>
      <c r="AD56" s="56">
        <f t="shared" si="33"/>
        <v>60.5</v>
      </c>
      <c r="AE56" s="12"/>
      <c r="AF56" s="12"/>
      <c r="AG56" s="26">
        <f t="shared" si="50"/>
        <v>1</v>
      </c>
      <c r="AH56" s="5">
        <f t="shared" si="51"/>
        <v>0</v>
      </c>
      <c r="AI56" s="5">
        <f t="shared" si="52"/>
        <v>1</v>
      </c>
      <c r="AJ56" s="5">
        <f t="shared" si="53"/>
        <v>0</v>
      </c>
      <c r="AK56" s="56">
        <f t="shared" si="54"/>
        <v>0</v>
      </c>
      <c r="AL56" s="12"/>
      <c r="AM56" s="26">
        <f t="shared" si="46"/>
        <v>0</v>
      </c>
      <c r="AN56" s="5">
        <f t="shared" si="16"/>
        <v>0</v>
      </c>
      <c r="AO56" s="30" t="e">
        <f t="shared" si="38"/>
        <v>#DIV/0!</v>
      </c>
      <c r="AP56" s="12"/>
      <c r="AQ56" s="12"/>
      <c r="AR56" s="15"/>
      <c r="AS56" s="26">
        <f t="shared" si="34"/>
        <v>0</v>
      </c>
      <c r="AT56" s="56">
        <f t="shared" si="35"/>
        <v>60.5</v>
      </c>
      <c r="AU56" s="12"/>
      <c r="AV56" s="12"/>
      <c r="AW56" s="26">
        <f t="shared" si="55"/>
        <v>1</v>
      </c>
      <c r="AX56" s="5">
        <f t="shared" si="56"/>
        <v>0</v>
      </c>
      <c r="AY56" s="5">
        <f t="shared" si="57"/>
        <v>1</v>
      </c>
      <c r="AZ56" s="5">
        <f t="shared" si="58"/>
        <v>0</v>
      </c>
      <c r="BA56" s="56">
        <f t="shared" si="59"/>
        <v>0</v>
      </c>
      <c r="BB56" s="12"/>
      <c r="BC56" s="26">
        <f t="shared" si="47"/>
        <v>0</v>
      </c>
      <c r="BD56" s="5">
        <f t="shared" si="49"/>
        <v>0</v>
      </c>
      <c r="BE56" s="30" t="e">
        <f t="shared" si="48"/>
        <v>#DIV/0!</v>
      </c>
      <c r="BF56" s="12"/>
      <c r="BG56" s="12"/>
      <c r="BH56" s="15"/>
      <c r="BI56" s="26">
        <f t="shared" si="60"/>
        <v>0</v>
      </c>
      <c r="BJ56" s="56">
        <f t="shared" si="36"/>
        <v>60.5</v>
      </c>
      <c r="BK56" s="12"/>
      <c r="BL56" s="12"/>
      <c r="BM56" s="26">
        <f t="shared" si="61"/>
        <v>1</v>
      </c>
      <c r="BN56" s="5">
        <f t="shared" si="62"/>
        <v>0</v>
      </c>
      <c r="BO56" s="5">
        <f t="shared" si="63"/>
        <v>1</v>
      </c>
      <c r="BP56" s="5">
        <f t="shared" si="64"/>
        <v>0</v>
      </c>
      <c r="BQ56" s="56">
        <f t="shared" si="65"/>
        <v>0</v>
      </c>
      <c r="BR56" s="15"/>
      <c r="BT56" s="59" t="s">
        <v>134</v>
      </c>
    </row>
    <row r="57" spans="13:72" x14ac:dyDescent="0.25">
      <c r="M57" s="69">
        <v>62</v>
      </c>
      <c r="N57" s="70">
        <v>0</v>
      </c>
      <c r="O57" s="70">
        <v>0</v>
      </c>
      <c r="P57" s="70">
        <v>0</v>
      </c>
      <c r="Q57" s="70">
        <v>0</v>
      </c>
      <c r="R57" s="70">
        <f t="shared" si="39"/>
        <v>0</v>
      </c>
      <c r="S57" s="70">
        <f t="shared" si="40"/>
        <v>0</v>
      </c>
      <c r="T57" s="70">
        <f t="shared" si="41"/>
        <v>0</v>
      </c>
      <c r="U57" s="4">
        <f t="shared" si="42"/>
        <v>0</v>
      </c>
      <c r="V57" s="9">
        <f t="shared" si="43"/>
        <v>0</v>
      </c>
      <c r="W57" s="26">
        <f t="shared" si="44"/>
        <v>0</v>
      </c>
      <c r="X57" s="5">
        <f t="shared" si="15"/>
        <v>0</v>
      </c>
      <c r="Y57" s="30" t="e">
        <f t="shared" si="45"/>
        <v>#DIV/0!</v>
      </c>
      <c r="Z57" s="12"/>
      <c r="AA57" s="12"/>
      <c r="AB57" s="15"/>
      <c r="AC57" s="26">
        <f t="shared" si="37"/>
        <v>0</v>
      </c>
      <c r="AD57" s="56">
        <f t="shared" si="33"/>
        <v>61.5</v>
      </c>
      <c r="AE57" s="12"/>
      <c r="AF57" s="12"/>
      <c r="AG57" s="26">
        <f t="shared" si="50"/>
        <v>1</v>
      </c>
      <c r="AH57" s="5">
        <f t="shared" si="51"/>
        <v>0</v>
      </c>
      <c r="AI57" s="5">
        <f t="shared" si="52"/>
        <v>1</v>
      </c>
      <c r="AJ57" s="5">
        <f t="shared" si="53"/>
        <v>0</v>
      </c>
      <c r="AK57" s="56">
        <f t="shared" si="54"/>
        <v>0</v>
      </c>
      <c r="AL57" s="12"/>
      <c r="AM57" s="26">
        <f t="shared" si="46"/>
        <v>0</v>
      </c>
      <c r="AN57" s="5">
        <f t="shared" si="16"/>
        <v>0</v>
      </c>
      <c r="AO57" s="30" t="e">
        <f t="shared" si="38"/>
        <v>#DIV/0!</v>
      </c>
      <c r="AP57" s="12"/>
      <c r="AQ57" s="12"/>
      <c r="AR57" s="15"/>
      <c r="AS57" s="26">
        <f t="shared" si="34"/>
        <v>0</v>
      </c>
      <c r="AT57" s="56">
        <f t="shared" si="35"/>
        <v>61.5</v>
      </c>
      <c r="AU57" s="12"/>
      <c r="AV57" s="12"/>
      <c r="AW57" s="26">
        <f t="shared" si="55"/>
        <v>1</v>
      </c>
      <c r="AX57" s="5">
        <f t="shared" si="56"/>
        <v>0</v>
      </c>
      <c r="AY57" s="5">
        <f t="shared" si="57"/>
        <v>1</v>
      </c>
      <c r="AZ57" s="5">
        <f t="shared" si="58"/>
        <v>0</v>
      </c>
      <c r="BA57" s="56">
        <f t="shared" si="59"/>
        <v>0</v>
      </c>
      <c r="BB57" s="12"/>
      <c r="BC57" s="26">
        <f t="shared" si="47"/>
        <v>0</v>
      </c>
      <c r="BD57" s="5">
        <f t="shared" si="49"/>
        <v>0</v>
      </c>
      <c r="BE57" s="30" t="e">
        <f t="shared" si="48"/>
        <v>#DIV/0!</v>
      </c>
      <c r="BF57" s="12"/>
      <c r="BG57" s="12"/>
      <c r="BH57" s="15"/>
      <c r="BI57" s="26">
        <f t="shared" si="60"/>
        <v>0</v>
      </c>
      <c r="BJ57" s="56">
        <f t="shared" si="36"/>
        <v>61.5</v>
      </c>
      <c r="BK57" s="12"/>
      <c r="BL57" s="12"/>
      <c r="BM57" s="26">
        <f t="shared" si="61"/>
        <v>1</v>
      </c>
      <c r="BN57" s="5">
        <f t="shared" si="62"/>
        <v>0</v>
      </c>
      <c r="BO57" s="5">
        <f t="shared" si="63"/>
        <v>1</v>
      </c>
      <c r="BP57" s="5">
        <f t="shared" si="64"/>
        <v>0</v>
      </c>
      <c r="BQ57" s="56">
        <f t="shared" si="65"/>
        <v>0</v>
      </c>
      <c r="BR57" s="15"/>
      <c r="BT57" s="59" t="s">
        <v>63</v>
      </c>
    </row>
    <row r="58" spans="13:72" x14ac:dyDescent="0.25">
      <c r="M58" s="65">
        <v>63</v>
      </c>
      <c r="N58" s="66">
        <v>0</v>
      </c>
      <c r="O58" s="66">
        <v>0</v>
      </c>
      <c r="P58" s="66">
        <v>0</v>
      </c>
      <c r="Q58" s="66">
        <v>0</v>
      </c>
      <c r="R58" s="66">
        <f t="shared" si="39"/>
        <v>0</v>
      </c>
      <c r="S58" s="66">
        <f t="shared" si="40"/>
        <v>0</v>
      </c>
      <c r="T58" s="66">
        <f t="shared" si="41"/>
        <v>0</v>
      </c>
      <c r="U58" s="4">
        <f t="shared" si="42"/>
        <v>0</v>
      </c>
      <c r="V58" s="9">
        <f t="shared" si="43"/>
        <v>0</v>
      </c>
      <c r="W58" s="26">
        <f t="shared" si="44"/>
        <v>0</v>
      </c>
      <c r="X58" s="5">
        <f t="shared" si="15"/>
        <v>0</v>
      </c>
      <c r="Y58" s="30" t="e">
        <f t="shared" si="45"/>
        <v>#DIV/0!</v>
      </c>
      <c r="Z58" s="12"/>
      <c r="AA58" s="12"/>
      <c r="AB58" s="15"/>
      <c r="AC58" s="26">
        <f t="shared" si="37"/>
        <v>0</v>
      </c>
      <c r="AD58" s="56">
        <f t="shared" si="33"/>
        <v>62.5</v>
      </c>
      <c r="AE58" s="12"/>
      <c r="AF58" s="12"/>
      <c r="AG58" s="26">
        <f t="shared" si="50"/>
        <v>1</v>
      </c>
      <c r="AH58" s="5">
        <f t="shared" si="51"/>
        <v>0</v>
      </c>
      <c r="AI58" s="5">
        <f t="shared" si="52"/>
        <v>1</v>
      </c>
      <c r="AJ58" s="5">
        <f t="shared" si="53"/>
        <v>0</v>
      </c>
      <c r="AK58" s="56">
        <f t="shared" si="54"/>
        <v>0</v>
      </c>
      <c r="AL58" s="12"/>
      <c r="AM58" s="26">
        <f t="shared" si="46"/>
        <v>0</v>
      </c>
      <c r="AN58" s="5">
        <f t="shared" si="16"/>
        <v>0</v>
      </c>
      <c r="AO58" s="30" t="e">
        <f t="shared" si="38"/>
        <v>#DIV/0!</v>
      </c>
      <c r="AP58" s="12"/>
      <c r="AQ58" s="12"/>
      <c r="AR58" s="15"/>
      <c r="AS58" s="26">
        <f t="shared" si="34"/>
        <v>0</v>
      </c>
      <c r="AT58" s="56">
        <f t="shared" si="35"/>
        <v>62.5</v>
      </c>
      <c r="AU58" s="12"/>
      <c r="AV58" s="12"/>
      <c r="AW58" s="26">
        <f t="shared" si="55"/>
        <v>1</v>
      </c>
      <c r="AX58" s="5">
        <f t="shared" si="56"/>
        <v>0</v>
      </c>
      <c r="AY58" s="5">
        <f t="shared" si="57"/>
        <v>1</v>
      </c>
      <c r="AZ58" s="5">
        <f t="shared" si="58"/>
        <v>0</v>
      </c>
      <c r="BA58" s="56">
        <f t="shared" si="59"/>
        <v>0</v>
      </c>
      <c r="BB58" s="12"/>
      <c r="BC58" s="26">
        <f t="shared" si="47"/>
        <v>0</v>
      </c>
      <c r="BD58" s="5">
        <f t="shared" si="49"/>
        <v>0</v>
      </c>
      <c r="BE58" s="30" t="e">
        <f t="shared" si="48"/>
        <v>#DIV/0!</v>
      </c>
      <c r="BF58" s="12"/>
      <c r="BG58" s="12"/>
      <c r="BH58" s="15"/>
      <c r="BI58" s="26">
        <f t="shared" si="60"/>
        <v>0</v>
      </c>
      <c r="BJ58" s="56">
        <f t="shared" si="36"/>
        <v>62.5</v>
      </c>
      <c r="BK58" s="12"/>
      <c r="BL58" s="12"/>
      <c r="BM58" s="26">
        <f t="shared" si="61"/>
        <v>1</v>
      </c>
      <c r="BN58" s="5">
        <f t="shared" si="62"/>
        <v>0</v>
      </c>
      <c r="BO58" s="5">
        <f t="shared" si="63"/>
        <v>1</v>
      </c>
      <c r="BP58" s="5">
        <f t="shared" si="64"/>
        <v>0</v>
      </c>
      <c r="BQ58" s="56">
        <f t="shared" si="65"/>
        <v>0</v>
      </c>
      <c r="BR58" s="15"/>
      <c r="BT58" s="59" t="s">
        <v>56</v>
      </c>
    </row>
    <row r="59" spans="13:72" x14ac:dyDescent="0.25">
      <c r="M59" s="69">
        <v>64</v>
      </c>
      <c r="N59" s="70">
        <v>0</v>
      </c>
      <c r="O59" s="70">
        <v>0</v>
      </c>
      <c r="P59" s="70">
        <v>0</v>
      </c>
      <c r="Q59" s="70">
        <v>0</v>
      </c>
      <c r="R59" s="70">
        <f t="shared" si="39"/>
        <v>0</v>
      </c>
      <c r="S59" s="70">
        <f t="shared" si="40"/>
        <v>0</v>
      </c>
      <c r="T59" s="70">
        <f t="shared" si="41"/>
        <v>0</v>
      </c>
      <c r="U59" s="4">
        <f t="shared" si="42"/>
        <v>0</v>
      </c>
      <c r="V59" s="9">
        <f t="shared" si="43"/>
        <v>0</v>
      </c>
      <c r="W59" s="26">
        <f t="shared" si="44"/>
        <v>0</v>
      </c>
      <c r="X59" s="5">
        <f t="shared" si="15"/>
        <v>0</v>
      </c>
      <c r="Y59" s="30" t="e">
        <f t="shared" si="45"/>
        <v>#DIV/0!</v>
      </c>
      <c r="Z59" s="12"/>
      <c r="AA59" s="12"/>
      <c r="AB59" s="15"/>
      <c r="AC59" s="26">
        <f t="shared" si="37"/>
        <v>0</v>
      </c>
      <c r="AD59" s="56">
        <f t="shared" si="33"/>
        <v>63.5</v>
      </c>
      <c r="AE59" s="12"/>
      <c r="AF59" s="12"/>
      <c r="AG59" s="26">
        <f t="shared" si="50"/>
        <v>1</v>
      </c>
      <c r="AH59" s="5">
        <f t="shared" si="51"/>
        <v>0</v>
      </c>
      <c r="AI59" s="5">
        <f t="shared" si="52"/>
        <v>1</v>
      </c>
      <c r="AJ59" s="5">
        <f t="shared" si="53"/>
        <v>0</v>
      </c>
      <c r="AK59" s="56">
        <f t="shared" si="54"/>
        <v>0</v>
      </c>
      <c r="AL59" s="12"/>
      <c r="AM59" s="26">
        <f t="shared" si="46"/>
        <v>0</v>
      </c>
      <c r="AN59" s="5">
        <f t="shared" si="16"/>
        <v>0</v>
      </c>
      <c r="AO59" s="30" t="e">
        <f t="shared" si="38"/>
        <v>#DIV/0!</v>
      </c>
      <c r="AP59" s="12"/>
      <c r="AQ59" s="12"/>
      <c r="AR59" s="15"/>
      <c r="AS59" s="26">
        <f t="shared" si="34"/>
        <v>0</v>
      </c>
      <c r="AT59" s="56">
        <f t="shared" si="35"/>
        <v>63.5</v>
      </c>
      <c r="AU59" s="12"/>
      <c r="AV59" s="12"/>
      <c r="AW59" s="26">
        <f t="shared" si="55"/>
        <v>1</v>
      </c>
      <c r="AX59" s="5">
        <f t="shared" si="56"/>
        <v>0</v>
      </c>
      <c r="AY59" s="5">
        <f t="shared" si="57"/>
        <v>1</v>
      </c>
      <c r="AZ59" s="5">
        <f t="shared" si="58"/>
        <v>0</v>
      </c>
      <c r="BA59" s="56">
        <f t="shared" si="59"/>
        <v>0</v>
      </c>
      <c r="BB59" s="12"/>
      <c r="BC59" s="26">
        <f t="shared" si="47"/>
        <v>0</v>
      </c>
      <c r="BD59" s="5">
        <f t="shared" si="49"/>
        <v>0</v>
      </c>
      <c r="BE59" s="30" t="e">
        <f t="shared" si="48"/>
        <v>#DIV/0!</v>
      </c>
      <c r="BF59" s="12"/>
      <c r="BG59" s="12"/>
      <c r="BH59" s="15"/>
      <c r="BI59" s="26">
        <f t="shared" si="60"/>
        <v>0</v>
      </c>
      <c r="BJ59" s="56">
        <f t="shared" si="36"/>
        <v>63.5</v>
      </c>
      <c r="BK59" s="12"/>
      <c r="BL59" s="12"/>
      <c r="BM59" s="26">
        <f t="shared" si="61"/>
        <v>1</v>
      </c>
      <c r="BN59" s="5">
        <f t="shared" si="62"/>
        <v>0</v>
      </c>
      <c r="BO59" s="5">
        <f t="shared" si="63"/>
        <v>1</v>
      </c>
      <c r="BP59" s="5">
        <f t="shared" si="64"/>
        <v>0</v>
      </c>
      <c r="BQ59" s="56">
        <f t="shared" si="65"/>
        <v>0</v>
      </c>
      <c r="BR59" s="15"/>
      <c r="BT59" s="59" t="s">
        <v>135</v>
      </c>
    </row>
    <row r="60" spans="13:72" x14ac:dyDescent="0.25">
      <c r="M60" s="65">
        <v>65</v>
      </c>
      <c r="N60" s="66">
        <v>0</v>
      </c>
      <c r="O60" s="66">
        <v>0</v>
      </c>
      <c r="P60" s="66">
        <v>0</v>
      </c>
      <c r="Q60" s="66">
        <v>0</v>
      </c>
      <c r="R60" s="66">
        <f t="shared" si="39"/>
        <v>0</v>
      </c>
      <c r="S60" s="66">
        <f t="shared" si="40"/>
        <v>0</v>
      </c>
      <c r="T60" s="66">
        <f t="shared" si="41"/>
        <v>0</v>
      </c>
      <c r="U60" s="4">
        <f t="shared" si="42"/>
        <v>0</v>
      </c>
      <c r="V60" s="9">
        <f t="shared" si="43"/>
        <v>0</v>
      </c>
      <c r="W60" s="26">
        <f t="shared" si="44"/>
        <v>0</v>
      </c>
      <c r="X60" s="5">
        <f t="shared" si="15"/>
        <v>0</v>
      </c>
      <c r="Y60" s="30" t="e">
        <f t="shared" si="45"/>
        <v>#DIV/0!</v>
      </c>
      <c r="Z60" s="12"/>
      <c r="AA60" s="12"/>
      <c r="AB60" s="15"/>
      <c r="AC60" s="26">
        <f t="shared" si="37"/>
        <v>0</v>
      </c>
      <c r="AD60" s="56">
        <f t="shared" si="33"/>
        <v>64.5</v>
      </c>
      <c r="AE60" s="12"/>
      <c r="AF60" s="12"/>
      <c r="AG60" s="26">
        <f t="shared" si="50"/>
        <v>1</v>
      </c>
      <c r="AH60" s="5">
        <f t="shared" si="51"/>
        <v>0</v>
      </c>
      <c r="AI60" s="5">
        <f t="shared" si="52"/>
        <v>1</v>
      </c>
      <c r="AJ60" s="5">
        <f t="shared" si="53"/>
        <v>0</v>
      </c>
      <c r="AK60" s="56">
        <f t="shared" si="54"/>
        <v>0</v>
      </c>
      <c r="AL60" s="12"/>
      <c r="AM60" s="26">
        <f t="shared" si="46"/>
        <v>0</v>
      </c>
      <c r="AN60" s="5">
        <f t="shared" si="16"/>
        <v>0</v>
      </c>
      <c r="AO60" s="30" t="e">
        <f t="shared" si="38"/>
        <v>#DIV/0!</v>
      </c>
      <c r="AP60" s="12"/>
      <c r="AQ60" s="12"/>
      <c r="AR60" s="15"/>
      <c r="AS60" s="26">
        <f t="shared" si="34"/>
        <v>0</v>
      </c>
      <c r="AT60" s="56">
        <f t="shared" si="35"/>
        <v>64.5</v>
      </c>
      <c r="AU60" s="12"/>
      <c r="AV60" s="12"/>
      <c r="AW60" s="26">
        <f t="shared" si="55"/>
        <v>1</v>
      </c>
      <c r="AX60" s="5">
        <f t="shared" si="56"/>
        <v>0</v>
      </c>
      <c r="AY60" s="5">
        <f t="shared" si="57"/>
        <v>1</v>
      </c>
      <c r="AZ60" s="5">
        <f t="shared" si="58"/>
        <v>0</v>
      </c>
      <c r="BA60" s="56">
        <f t="shared" si="59"/>
        <v>0</v>
      </c>
      <c r="BB60" s="12"/>
      <c r="BC60" s="26">
        <f t="shared" si="47"/>
        <v>0</v>
      </c>
      <c r="BD60" s="5">
        <f t="shared" si="49"/>
        <v>0</v>
      </c>
      <c r="BE60" s="30" t="e">
        <f t="shared" si="48"/>
        <v>#DIV/0!</v>
      </c>
      <c r="BF60" s="12"/>
      <c r="BG60" s="12"/>
      <c r="BH60" s="15"/>
      <c r="BI60" s="26">
        <f t="shared" si="60"/>
        <v>0</v>
      </c>
      <c r="BJ60" s="56">
        <f t="shared" si="36"/>
        <v>64.5</v>
      </c>
      <c r="BK60" s="12"/>
      <c r="BL60" s="12"/>
      <c r="BM60" s="26">
        <f t="shared" si="61"/>
        <v>1</v>
      </c>
      <c r="BN60" s="5">
        <f t="shared" si="62"/>
        <v>0</v>
      </c>
      <c r="BO60" s="5">
        <f t="shared" si="63"/>
        <v>1</v>
      </c>
      <c r="BP60" s="5">
        <f t="shared" si="64"/>
        <v>0</v>
      </c>
      <c r="BQ60" s="56">
        <f t="shared" si="65"/>
        <v>0</v>
      </c>
      <c r="BR60" s="15"/>
      <c r="BT60" s="59" t="s">
        <v>136</v>
      </c>
    </row>
    <row r="61" spans="13:72" x14ac:dyDescent="0.25">
      <c r="M61" s="69">
        <v>66</v>
      </c>
      <c r="N61" s="70">
        <v>0</v>
      </c>
      <c r="O61" s="70">
        <v>0</v>
      </c>
      <c r="P61" s="70">
        <v>0</v>
      </c>
      <c r="Q61" s="70">
        <v>0</v>
      </c>
      <c r="R61" s="70">
        <f t="shared" si="39"/>
        <v>0</v>
      </c>
      <c r="S61" s="70">
        <f t="shared" si="40"/>
        <v>0</v>
      </c>
      <c r="T61" s="70">
        <f t="shared" si="41"/>
        <v>0</v>
      </c>
      <c r="U61" s="4">
        <f t="shared" si="42"/>
        <v>0</v>
      </c>
      <c r="V61" s="9">
        <f t="shared" si="43"/>
        <v>0</v>
      </c>
      <c r="W61" s="26">
        <f t="shared" si="44"/>
        <v>0</v>
      </c>
      <c r="X61" s="5">
        <f t="shared" si="15"/>
        <v>0</v>
      </c>
      <c r="Y61" s="30" t="e">
        <f t="shared" si="45"/>
        <v>#DIV/0!</v>
      </c>
      <c r="Z61" s="12"/>
      <c r="AA61" s="12"/>
      <c r="AB61" s="15"/>
      <c r="AC61" s="26">
        <f t="shared" si="37"/>
        <v>0</v>
      </c>
      <c r="AD61" s="56">
        <f t="shared" si="33"/>
        <v>65.5</v>
      </c>
      <c r="AE61" s="12"/>
      <c r="AF61" s="12"/>
      <c r="AG61" s="26">
        <f t="shared" si="50"/>
        <v>1</v>
      </c>
      <c r="AH61" s="5">
        <f t="shared" si="51"/>
        <v>0</v>
      </c>
      <c r="AI61" s="5">
        <f t="shared" si="52"/>
        <v>1</v>
      </c>
      <c r="AJ61" s="5">
        <f t="shared" si="53"/>
        <v>0</v>
      </c>
      <c r="AK61" s="56">
        <f t="shared" si="54"/>
        <v>0</v>
      </c>
      <c r="AL61" s="12"/>
      <c r="AM61" s="26">
        <f t="shared" si="46"/>
        <v>0</v>
      </c>
      <c r="AN61" s="5">
        <f t="shared" si="16"/>
        <v>0</v>
      </c>
      <c r="AO61" s="30" t="e">
        <f t="shared" si="38"/>
        <v>#DIV/0!</v>
      </c>
      <c r="AP61" s="12"/>
      <c r="AQ61" s="12"/>
      <c r="AR61" s="15"/>
      <c r="AS61" s="26">
        <f t="shared" si="34"/>
        <v>0</v>
      </c>
      <c r="AT61" s="56">
        <f t="shared" si="35"/>
        <v>65.5</v>
      </c>
      <c r="AU61" s="12"/>
      <c r="AV61" s="12"/>
      <c r="AW61" s="26">
        <f t="shared" si="55"/>
        <v>1</v>
      </c>
      <c r="AX61" s="5">
        <f t="shared" si="56"/>
        <v>0</v>
      </c>
      <c r="AY61" s="5">
        <f t="shared" si="57"/>
        <v>1</v>
      </c>
      <c r="AZ61" s="5">
        <f t="shared" si="58"/>
        <v>0</v>
      </c>
      <c r="BA61" s="56">
        <f t="shared" si="59"/>
        <v>0</v>
      </c>
      <c r="BB61" s="12"/>
      <c r="BC61" s="26">
        <f t="shared" si="47"/>
        <v>0</v>
      </c>
      <c r="BD61" s="5">
        <f t="shared" si="49"/>
        <v>0</v>
      </c>
      <c r="BE61" s="30" t="e">
        <f t="shared" si="48"/>
        <v>#DIV/0!</v>
      </c>
      <c r="BF61" s="12"/>
      <c r="BG61" s="12"/>
      <c r="BH61" s="15"/>
      <c r="BI61" s="26">
        <f t="shared" si="60"/>
        <v>0</v>
      </c>
      <c r="BJ61" s="56">
        <f t="shared" si="36"/>
        <v>65.5</v>
      </c>
      <c r="BK61" s="12"/>
      <c r="BL61" s="12"/>
      <c r="BM61" s="26">
        <f t="shared" si="61"/>
        <v>1</v>
      </c>
      <c r="BN61" s="5">
        <f t="shared" si="62"/>
        <v>0</v>
      </c>
      <c r="BO61" s="5">
        <f t="shared" si="63"/>
        <v>1</v>
      </c>
      <c r="BP61" s="5">
        <f t="shared" si="64"/>
        <v>0</v>
      </c>
      <c r="BQ61" s="56">
        <f t="shared" si="65"/>
        <v>0</v>
      </c>
      <c r="BR61" s="15"/>
      <c r="BT61" s="59" t="s">
        <v>137</v>
      </c>
    </row>
    <row r="62" spans="13:72" x14ac:dyDescent="0.25">
      <c r="M62" s="65">
        <v>67</v>
      </c>
      <c r="N62" s="66">
        <v>0</v>
      </c>
      <c r="O62" s="66">
        <v>0</v>
      </c>
      <c r="P62" s="66">
        <v>0</v>
      </c>
      <c r="Q62" s="66">
        <v>0</v>
      </c>
      <c r="R62" s="66">
        <f t="shared" si="39"/>
        <v>0</v>
      </c>
      <c r="S62" s="66">
        <f t="shared" si="40"/>
        <v>0</v>
      </c>
      <c r="T62" s="66">
        <f t="shared" si="41"/>
        <v>0</v>
      </c>
      <c r="U62" s="4">
        <f t="shared" si="42"/>
        <v>0</v>
      </c>
      <c r="V62" s="9">
        <f t="shared" si="43"/>
        <v>0</v>
      </c>
      <c r="W62" s="26">
        <f t="shared" si="44"/>
        <v>0</v>
      </c>
      <c r="X62" s="5">
        <f t="shared" si="15"/>
        <v>0</v>
      </c>
      <c r="Y62" s="30" t="e">
        <f t="shared" si="45"/>
        <v>#DIV/0!</v>
      </c>
      <c r="Z62" s="12"/>
      <c r="AA62" s="12"/>
      <c r="AB62" s="15"/>
      <c r="AC62" s="26">
        <f t="shared" si="37"/>
        <v>0</v>
      </c>
      <c r="AD62" s="56">
        <f t="shared" si="33"/>
        <v>66.5</v>
      </c>
      <c r="AE62" s="12"/>
      <c r="AF62" s="12"/>
      <c r="AG62" s="26">
        <f t="shared" si="50"/>
        <v>1</v>
      </c>
      <c r="AH62" s="5">
        <f t="shared" si="51"/>
        <v>0</v>
      </c>
      <c r="AI62" s="5">
        <f t="shared" si="52"/>
        <v>1</v>
      </c>
      <c r="AJ62" s="5">
        <f t="shared" si="53"/>
        <v>0</v>
      </c>
      <c r="AK62" s="56">
        <f t="shared" si="54"/>
        <v>0</v>
      </c>
      <c r="AL62" s="12"/>
      <c r="AM62" s="26">
        <f t="shared" si="46"/>
        <v>0</v>
      </c>
      <c r="AN62" s="5">
        <f t="shared" si="16"/>
        <v>0</v>
      </c>
      <c r="AO62" s="30" t="e">
        <f t="shared" si="38"/>
        <v>#DIV/0!</v>
      </c>
      <c r="AP62" s="12"/>
      <c r="AQ62" s="12"/>
      <c r="AR62" s="15"/>
      <c r="AS62" s="26">
        <f t="shared" si="34"/>
        <v>0</v>
      </c>
      <c r="AT62" s="56">
        <f t="shared" si="35"/>
        <v>66.5</v>
      </c>
      <c r="AU62" s="12"/>
      <c r="AV62" s="12"/>
      <c r="AW62" s="26">
        <f t="shared" si="55"/>
        <v>1</v>
      </c>
      <c r="AX62" s="5">
        <f t="shared" si="56"/>
        <v>0</v>
      </c>
      <c r="AY62" s="5">
        <f t="shared" si="57"/>
        <v>1</v>
      </c>
      <c r="AZ62" s="5">
        <f t="shared" si="58"/>
        <v>0</v>
      </c>
      <c r="BA62" s="56">
        <f t="shared" si="59"/>
        <v>0</v>
      </c>
      <c r="BB62" s="12"/>
      <c r="BC62" s="26">
        <f t="shared" si="47"/>
        <v>0</v>
      </c>
      <c r="BD62" s="5">
        <f t="shared" si="49"/>
        <v>0</v>
      </c>
      <c r="BE62" s="30" t="e">
        <f t="shared" si="48"/>
        <v>#DIV/0!</v>
      </c>
      <c r="BF62" s="12"/>
      <c r="BG62" s="12"/>
      <c r="BH62" s="15"/>
      <c r="BI62" s="26">
        <f t="shared" si="60"/>
        <v>0</v>
      </c>
      <c r="BJ62" s="56">
        <f t="shared" si="36"/>
        <v>66.5</v>
      </c>
      <c r="BK62" s="12"/>
      <c r="BL62" s="12"/>
      <c r="BM62" s="26">
        <f t="shared" si="61"/>
        <v>1</v>
      </c>
      <c r="BN62" s="5">
        <f t="shared" si="62"/>
        <v>0</v>
      </c>
      <c r="BO62" s="5">
        <f t="shared" si="63"/>
        <v>1</v>
      </c>
      <c r="BP62" s="5">
        <f t="shared" si="64"/>
        <v>0</v>
      </c>
      <c r="BQ62" s="56">
        <f t="shared" si="65"/>
        <v>0</v>
      </c>
      <c r="BR62" s="15"/>
      <c r="BT62" s="59" t="s">
        <v>138</v>
      </c>
    </row>
    <row r="63" spans="13:72" x14ac:dyDescent="0.25">
      <c r="M63" s="69">
        <v>68</v>
      </c>
      <c r="N63" s="70">
        <v>0</v>
      </c>
      <c r="O63" s="70">
        <v>0</v>
      </c>
      <c r="P63" s="70">
        <v>0</v>
      </c>
      <c r="Q63" s="70">
        <v>0</v>
      </c>
      <c r="R63" s="70">
        <f t="shared" si="39"/>
        <v>0</v>
      </c>
      <c r="S63" s="70">
        <f t="shared" si="40"/>
        <v>0</v>
      </c>
      <c r="T63" s="70">
        <f t="shared" si="41"/>
        <v>0</v>
      </c>
      <c r="U63" s="4">
        <f t="shared" si="42"/>
        <v>0</v>
      </c>
      <c r="V63" s="9">
        <f t="shared" si="43"/>
        <v>0</v>
      </c>
      <c r="W63" s="26">
        <f t="shared" si="44"/>
        <v>0</v>
      </c>
      <c r="X63" s="5">
        <f t="shared" si="15"/>
        <v>0</v>
      </c>
      <c r="Y63" s="30" t="e">
        <f t="shared" si="45"/>
        <v>#DIV/0!</v>
      </c>
      <c r="Z63" s="12"/>
      <c r="AA63" s="12"/>
      <c r="AB63" s="15"/>
      <c r="AC63" s="26">
        <f t="shared" si="37"/>
        <v>0</v>
      </c>
      <c r="AD63" s="56">
        <f t="shared" si="33"/>
        <v>67.5</v>
      </c>
      <c r="AE63" s="12"/>
      <c r="AF63" s="12"/>
      <c r="AG63" s="26">
        <f t="shared" si="50"/>
        <v>1</v>
      </c>
      <c r="AH63" s="5">
        <f t="shared" si="51"/>
        <v>0</v>
      </c>
      <c r="AI63" s="5">
        <f t="shared" si="52"/>
        <v>1</v>
      </c>
      <c r="AJ63" s="5">
        <f t="shared" si="53"/>
        <v>0</v>
      </c>
      <c r="AK63" s="56">
        <f t="shared" si="54"/>
        <v>0</v>
      </c>
      <c r="AL63" s="12"/>
      <c r="AM63" s="26">
        <f t="shared" si="46"/>
        <v>0</v>
      </c>
      <c r="AN63" s="5">
        <f t="shared" si="16"/>
        <v>0</v>
      </c>
      <c r="AO63" s="30" t="e">
        <f t="shared" si="38"/>
        <v>#DIV/0!</v>
      </c>
      <c r="AP63" s="12"/>
      <c r="AQ63" s="12"/>
      <c r="AR63" s="15"/>
      <c r="AS63" s="26">
        <f t="shared" si="34"/>
        <v>0</v>
      </c>
      <c r="AT63" s="56">
        <f t="shared" si="35"/>
        <v>67.5</v>
      </c>
      <c r="AU63" s="12"/>
      <c r="AV63" s="12"/>
      <c r="AW63" s="26">
        <f t="shared" si="55"/>
        <v>1</v>
      </c>
      <c r="AX63" s="5">
        <f t="shared" si="56"/>
        <v>0</v>
      </c>
      <c r="AY63" s="5">
        <f t="shared" si="57"/>
        <v>1</v>
      </c>
      <c r="AZ63" s="5">
        <f t="shared" si="58"/>
        <v>0</v>
      </c>
      <c r="BA63" s="56">
        <f t="shared" si="59"/>
        <v>0</v>
      </c>
      <c r="BB63" s="12"/>
      <c r="BC63" s="26">
        <f t="shared" si="47"/>
        <v>0</v>
      </c>
      <c r="BD63" s="5">
        <f t="shared" si="49"/>
        <v>0</v>
      </c>
      <c r="BE63" s="30" t="e">
        <f t="shared" si="48"/>
        <v>#DIV/0!</v>
      </c>
      <c r="BF63" s="12"/>
      <c r="BG63" s="12"/>
      <c r="BH63" s="15"/>
      <c r="BI63" s="26">
        <f t="shared" si="60"/>
        <v>0</v>
      </c>
      <c r="BJ63" s="56">
        <f t="shared" si="36"/>
        <v>67.5</v>
      </c>
      <c r="BK63" s="12"/>
      <c r="BL63" s="12"/>
      <c r="BM63" s="26">
        <f t="shared" si="61"/>
        <v>1</v>
      </c>
      <c r="BN63" s="5">
        <f t="shared" si="62"/>
        <v>0</v>
      </c>
      <c r="BO63" s="5">
        <f t="shared" si="63"/>
        <v>1</v>
      </c>
      <c r="BP63" s="5">
        <f t="shared" si="64"/>
        <v>0</v>
      </c>
      <c r="BQ63" s="56">
        <f t="shared" si="65"/>
        <v>0</v>
      </c>
      <c r="BR63" s="15"/>
      <c r="BT63" s="59" t="s">
        <v>139</v>
      </c>
    </row>
    <row r="64" spans="13:72" x14ac:dyDescent="0.25">
      <c r="M64" s="65">
        <v>69</v>
      </c>
      <c r="N64" s="66">
        <v>0</v>
      </c>
      <c r="O64" s="66">
        <v>0</v>
      </c>
      <c r="P64" s="66">
        <v>0</v>
      </c>
      <c r="Q64" s="66">
        <v>0</v>
      </c>
      <c r="R64" s="66">
        <f t="shared" si="39"/>
        <v>0</v>
      </c>
      <c r="S64" s="66">
        <f t="shared" si="40"/>
        <v>0</v>
      </c>
      <c r="T64" s="66">
        <f t="shared" si="41"/>
        <v>0</v>
      </c>
      <c r="U64" s="4">
        <f t="shared" si="42"/>
        <v>0</v>
      </c>
      <c r="V64" s="9">
        <f t="shared" si="43"/>
        <v>0</v>
      </c>
      <c r="W64" s="26">
        <f t="shared" si="44"/>
        <v>0</v>
      </c>
      <c r="X64" s="5">
        <f t="shared" si="15"/>
        <v>0</v>
      </c>
      <c r="Y64" s="30" t="e">
        <f t="shared" si="45"/>
        <v>#DIV/0!</v>
      </c>
      <c r="Z64" s="12"/>
      <c r="AA64" s="12"/>
      <c r="AB64" s="15"/>
      <c r="AC64" s="26">
        <f t="shared" si="37"/>
        <v>0</v>
      </c>
      <c r="AD64" s="56">
        <f t="shared" si="33"/>
        <v>68.5</v>
      </c>
      <c r="AE64" s="12"/>
      <c r="AF64" s="12"/>
      <c r="AG64" s="26">
        <f t="shared" si="50"/>
        <v>1</v>
      </c>
      <c r="AH64" s="5">
        <f t="shared" si="51"/>
        <v>0</v>
      </c>
      <c r="AI64" s="5">
        <f t="shared" si="52"/>
        <v>1</v>
      </c>
      <c r="AJ64" s="5">
        <f t="shared" si="53"/>
        <v>0</v>
      </c>
      <c r="AK64" s="56">
        <f t="shared" si="54"/>
        <v>0</v>
      </c>
      <c r="AL64" s="12"/>
      <c r="AM64" s="26">
        <f t="shared" si="46"/>
        <v>0</v>
      </c>
      <c r="AN64" s="5">
        <f t="shared" si="16"/>
        <v>0</v>
      </c>
      <c r="AO64" s="30" t="e">
        <f t="shared" si="38"/>
        <v>#DIV/0!</v>
      </c>
      <c r="AP64" s="12"/>
      <c r="AQ64" s="12"/>
      <c r="AR64" s="15"/>
      <c r="AS64" s="26">
        <f t="shared" si="34"/>
        <v>0</v>
      </c>
      <c r="AT64" s="56">
        <f t="shared" si="35"/>
        <v>68.5</v>
      </c>
      <c r="AU64" s="12"/>
      <c r="AV64" s="12"/>
      <c r="AW64" s="26">
        <f t="shared" si="55"/>
        <v>1</v>
      </c>
      <c r="AX64" s="5">
        <f t="shared" si="56"/>
        <v>0</v>
      </c>
      <c r="AY64" s="5">
        <f t="shared" si="57"/>
        <v>1</v>
      </c>
      <c r="AZ64" s="5">
        <f t="shared" si="58"/>
        <v>0</v>
      </c>
      <c r="BA64" s="56">
        <f t="shared" si="59"/>
        <v>0</v>
      </c>
      <c r="BB64" s="12"/>
      <c r="BC64" s="26">
        <f t="shared" si="47"/>
        <v>0</v>
      </c>
      <c r="BD64" s="5">
        <f t="shared" si="49"/>
        <v>0</v>
      </c>
      <c r="BE64" s="30" t="e">
        <f t="shared" si="48"/>
        <v>#DIV/0!</v>
      </c>
      <c r="BF64" s="12"/>
      <c r="BG64" s="12"/>
      <c r="BH64" s="15"/>
      <c r="BI64" s="26">
        <f t="shared" si="60"/>
        <v>0</v>
      </c>
      <c r="BJ64" s="56">
        <f t="shared" si="36"/>
        <v>68.5</v>
      </c>
      <c r="BK64" s="12"/>
      <c r="BL64" s="12"/>
      <c r="BM64" s="26">
        <f t="shared" si="61"/>
        <v>1</v>
      </c>
      <c r="BN64" s="5">
        <f t="shared" si="62"/>
        <v>0</v>
      </c>
      <c r="BO64" s="5">
        <f t="shared" si="63"/>
        <v>1</v>
      </c>
      <c r="BP64" s="5">
        <f t="shared" si="64"/>
        <v>0</v>
      </c>
      <c r="BQ64" s="56">
        <f t="shared" si="65"/>
        <v>0</v>
      </c>
      <c r="BR64" s="15"/>
      <c r="BT64" s="59" t="s">
        <v>140</v>
      </c>
    </row>
    <row r="65" spans="1:72" x14ac:dyDescent="0.25">
      <c r="M65" s="69">
        <v>70</v>
      </c>
      <c r="N65" s="70">
        <v>0</v>
      </c>
      <c r="O65" s="70">
        <v>0</v>
      </c>
      <c r="P65" s="70">
        <v>0</v>
      </c>
      <c r="Q65" s="70">
        <v>0</v>
      </c>
      <c r="R65" s="70">
        <f t="shared" si="39"/>
        <v>0</v>
      </c>
      <c r="S65" s="70">
        <f t="shared" si="40"/>
        <v>0</v>
      </c>
      <c r="T65" s="70">
        <f t="shared" si="41"/>
        <v>0</v>
      </c>
      <c r="U65" s="4">
        <f t="shared" si="42"/>
        <v>0</v>
      </c>
      <c r="V65" s="9">
        <f t="shared" si="43"/>
        <v>0</v>
      </c>
      <c r="W65" s="26">
        <f t="shared" si="44"/>
        <v>0</v>
      </c>
      <c r="X65" s="5">
        <f t="shared" si="15"/>
        <v>0</v>
      </c>
      <c r="Y65" s="30" t="e">
        <f t="shared" si="45"/>
        <v>#DIV/0!</v>
      </c>
      <c r="Z65" s="12"/>
      <c r="AA65" s="12"/>
      <c r="AB65" s="15"/>
      <c r="AC65" s="26">
        <f t="shared" si="37"/>
        <v>0</v>
      </c>
      <c r="AD65" s="56">
        <f t="shared" si="33"/>
        <v>69.5</v>
      </c>
      <c r="AE65" s="12"/>
      <c r="AF65" s="12"/>
      <c r="AG65" s="26">
        <f t="shared" si="50"/>
        <v>1</v>
      </c>
      <c r="AH65" s="5">
        <f t="shared" si="51"/>
        <v>0</v>
      </c>
      <c r="AI65" s="5">
        <f t="shared" si="52"/>
        <v>1</v>
      </c>
      <c r="AJ65" s="5">
        <f t="shared" si="53"/>
        <v>0</v>
      </c>
      <c r="AK65" s="56">
        <f t="shared" si="54"/>
        <v>0</v>
      </c>
      <c r="AL65" s="12"/>
      <c r="AM65" s="26">
        <f t="shared" si="46"/>
        <v>0</v>
      </c>
      <c r="AN65" s="5">
        <f t="shared" si="16"/>
        <v>0</v>
      </c>
      <c r="AO65" s="30" t="e">
        <f t="shared" si="38"/>
        <v>#DIV/0!</v>
      </c>
      <c r="AP65" s="12"/>
      <c r="AQ65" s="12"/>
      <c r="AR65" s="15"/>
      <c r="AS65" s="26">
        <f t="shared" si="34"/>
        <v>0</v>
      </c>
      <c r="AT65" s="56">
        <f t="shared" si="35"/>
        <v>69.5</v>
      </c>
      <c r="AU65" s="12"/>
      <c r="AV65" s="12"/>
      <c r="AW65" s="26">
        <f t="shared" si="55"/>
        <v>1</v>
      </c>
      <c r="AX65" s="5">
        <f t="shared" si="56"/>
        <v>0</v>
      </c>
      <c r="AY65" s="5">
        <f t="shared" si="57"/>
        <v>1</v>
      </c>
      <c r="AZ65" s="5">
        <f t="shared" si="58"/>
        <v>0</v>
      </c>
      <c r="BA65" s="56">
        <f t="shared" si="59"/>
        <v>0</v>
      </c>
      <c r="BB65" s="12"/>
      <c r="BC65" s="26">
        <f t="shared" si="47"/>
        <v>0</v>
      </c>
      <c r="BD65" s="5">
        <f t="shared" si="49"/>
        <v>0</v>
      </c>
      <c r="BE65" s="30" t="e">
        <f t="shared" si="48"/>
        <v>#DIV/0!</v>
      </c>
      <c r="BF65" s="12"/>
      <c r="BG65" s="12"/>
      <c r="BH65" s="15"/>
      <c r="BI65" s="26">
        <f t="shared" si="60"/>
        <v>0</v>
      </c>
      <c r="BJ65" s="56">
        <f t="shared" si="36"/>
        <v>69.5</v>
      </c>
      <c r="BK65" s="12"/>
      <c r="BL65" s="12"/>
      <c r="BM65" s="26">
        <f t="shared" si="61"/>
        <v>1</v>
      </c>
      <c r="BN65" s="5">
        <f t="shared" si="62"/>
        <v>0</v>
      </c>
      <c r="BO65" s="5">
        <f t="shared" si="63"/>
        <v>1</v>
      </c>
      <c r="BP65" s="5">
        <f t="shared" si="64"/>
        <v>0</v>
      </c>
      <c r="BQ65" s="56">
        <f t="shared" si="65"/>
        <v>0</v>
      </c>
      <c r="BR65" s="15"/>
      <c r="BT65" s="59" t="s">
        <v>68</v>
      </c>
    </row>
    <row r="66" spans="1:72" x14ac:dyDescent="0.25">
      <c r="M66" s="65">
        <v>71</v>
      </c>
      <c r="N66" s="66">
        <v>0</v>
      </c>
      <c r="O66" s="66">
        <v>0</v>
      </c>
      <c r="P66" s="66">
        <v>0</v>
      </c>
      <c r="Q66" s="66">
        <v>0</v>
      </c>
      <c r="R66" s="66">
        <f t="shared" si="39"/>
        <v>0</v>
      </c>
      <c r="S66" s="66">
        <f t="shared" si="40"/>
        <v>0</v>
      </c>
      <c r="T66" s="66">
        <f t="shared" si="41"/>
        <v>0</v>
      </c>
      <c r="U66" s="4">
        <f t="shared" si="42"/>
        <v>0</v>
      </c>
      <c r="V66" s="9">
        <f t="shared" si="43"/>
        <v>0</v>
      </c>
      <c r="W66" s="26">
        <f t="shared" si="44"/>
        <v>0</v>
      </c>
      <c r="X66" s="5">
        <f t="shared" si="15"/>
        <v>0</v>
      </c>
      <c r="Y66" s="30" t="e">
        <f t="shared" si="45"/>
        <v>#DIV/0!</v>
      </c>
      <c r="Z66" s="12"/>
      <c r="AA66" s="12"/>
      <c r="AB66" s="15"/>
      <c r="AC66" s="26">
        <f t="shared" si="37"/>
        <v>0</v>
      </c>
      <c r="AD66" s="56">
        <f t="shared" si="33"/>
        <v>70.5</v>
      </c>
      <c r="AE66" s="12"/>
      <c r="AF66" s="12"/>
      <c r="AG66" s="26">
        <f t="shared" si="50"/>
        <v>1</v>
      </c>
      <c r="AH66" s="5">
        <f t="shared" si="51"/>
        <v>0</v>
      </c>
      <c r="AI66" s="5">
        <f t="shared" si="52"/>
        <v>1</v>
      </c>
      <c r="AJ66" s="5">
        <f t="shared" si="53"/>
        <v>0</v>
      </c>
      <c r="AK66" s="56">
        <f t="shared" si="54"/>
        <v>0</v>
      </c>
      <c r="AL66" s="12"/>
      <c r="AM66" s="26">
        <f t="shared" si="46"/>
        <v>0</v>
      </c>
      <c r="AN66" s="5">
        <f t="shared" si="16"/>
        <v>0</v>
      </c>
      <c r="AO66" s="30" t="e">
        <f t="shared" si="38"/>
        <v>#DIV/0!</v>
      </c>
      <c r="AP66" s="12"/>
      <c r="AQ66" s="12"/>
      <c r="AR66" s="15"/>
      <c r="AS66" s="26">
        <f t="shared" si="34"/>
        <v>0</v>
      </c>
      <c r="AT66" s="56">
        <f t="shared" si="35"/>
        <v>70.5</v>
      </c>
      <c r="AU66" s="12"/>
      <c r="AV66" s="12"/>
      <c r="AW66" s="26">
        <f t="shared" si="55"/>
        <v>1</v>
      </c>
      <c r="AX66" s="5">
        <f t="shared" si="56"/>
        <v>0</v>
      </c>
      <c r="AY66" s="5">
        <f t="shared" si="57"/>
        <v>1</v>
      </c>
      <c r="AZ66" s="5">
        <f t="shared" si="58"/>
        <v>0</v>
      </c>
      <c r="BA66" s="56">
        <f t="shared" si="59"/>
        <v>0</v>
      </c>
      <c r="BB66" s="12"/>
      <c r="BC66" s="26">
        <f t="shared" si="47"/>
        <v>0</v>
      </c>
      <c r="BD66" s="5">
        <f t="shared" si="49"/>
        <v>0</v>
      </c>
      <c r="BE66" s="30" t="e">
        <f t="shared" si="48"/>
        <v>#DIV/0!</v>
      </c>
      <c r="BF66" s="12"/>
      <c r="BG66" s="12"/>
      <c r="BH66" s="15"/>
      <c r="BI66" s="26">
        <f t="shared" si="60"/>
        <v>0</v>
      </c>
      <c r="BJ66" s="56">
        <f t="shared" si="36"/>
        <v>70.5</v>
      </c>
      <c r="BK66" s="12"/>
      <c r="BL66" s="12"/>
      <c r="BM66" s="26">
        <f t="shared" si="61"/>
        <v>1</v>
      </c>
      <c r="BN66" s="5">
        <f t="shared" si="62"/>
        <v>0</v>
      </c>
      <c r="BO66" s="5">
        <f t="shared" si="63"/>
        <v>1</v>
      </c>
      <c r="BP66" s="5">
        <f t="shared" si="64"/>
        <v>0</v>
      </c>
      <c r="BQ66" s="56">
        <f t="shared" si="65"/>
        <v>0</v>
      </c>
      <c r="BR66" s="15"/>
      <c r="BT66" s="59" t="s">
        <v>141</v>
      </c>
    </row>
    <row r="67" spans="1:72" x14ac:dyDescent="0.25">
      <c r="M67" s="69">
        <v>72</v>
      </c>
      <c r="N67" s="70">
        <v>0</v>
      </c>
      <c r="O67" s="70">
        <v>0</v>
      </c>
      <c r="P67" s="70">
        <v>0</v>
      </c>
      <c r="Q67" s="70">
        <v>0</v>
      </c>
      <c r="R67" s="70">
        <f t="shared" si="39"/>
        <v>0</v>
      </c>
      <c r="S67" s="70">
        <f t="shared" si="40"/>
        <v>0</v>
      </c>
      <c r="T67" s="70">
        <f t="shared" si="41"/>
        <v>0</v>
      </c>
      <c r="U67" s="4">
        <f t="shared" si="42"/>
        <v>0</v>
      </c>
      <c r="V67" s="9">
        <f t="shared" si="43"/>
        <v>0</v>
      </c>
      <c r="W67" s="26">
        <f t="shared" si="44"/>
        <v>0</v>
      </c>
      <c r="X67" s="5">
        <f t="shared" si="15"/>
        <v>0</v>
      </c>
      <c r="Y67" s="30" t="e">
        <f t="shared" si="45"/>
        <v>#DIV/0!</v>
      </c>
      <c r="Z67" s="12"/>
      <c r="AA67" s="12"/>
      <c r="AB67" s="15"/>
      <c r="AC67" s="26">
        <f t="shared" si="37"/>
        <v>0</v>
      </c>
      <c r="AD67" s="56">
        <f t="shared" si="33"/>
        <v>71.5</v>
      </c>
      <c r="AE67" s="12"/>
      <c r="AF67" s="12"/>
      <c r="AG67" s="26">
        <f t="shared" si="50"/>
        <v>1</v>
      </c>
      <c r="AH67" s="5">
        <f t="shared" si="51"/>
        <v>0</v>
      </c>
      <c r="AI67" s="5">
        <f t="shared" si="52"/>
        <v>1</v>
      </c>
      <c r="AJ67" s="5">
        <f t="shared" si="53"/>
        <v>0</v>
      </c>
      <c r="AK67" s="56">
        <f t="shared" si="54"/>
        <v>0</v>
      </c>
      <c r="AL67" s="12"/>
      <c r="AM67" s="26">
        <f t="shared" si="46"/>
        <v>0</v>
      </c>
      <c r="AN67" s="5">
        <f t="shared" si="16"/>
        <v>0</v>
      </c>
      <c r="AO67" s="30" t="e">
        <f t="shared" si="38"/>
        <v>#DIV/0!</v>
      </c>
      <c r="AP67" s="12"/>
      <c r="AQ67" s="12"/>
      <c r="AR67" s="15"/>
      <c r="AS67" s="26">
        <f t="shared" si="34"/>
        <v>0</v>
      </c>
      <c r="AT67" s="56">
        <f t="shared" si="35"/>
        <v>71.5</v>
      </c>
      <c r="AU67" s="12"/>
      <c r="AV67" s="12"/>
      <c r="AW67" s="26">
        <f t="shared" si="55"/>
        <v>1</v>
      </c>
      <c r="AX67" s="5">
        <f t="shared" si="56"/>
        <v>0</v>
      </c>
      <c r="AY67" s="5">
        <f t="shared" si="57"/>
        <v>1</v>
      </c>
      <c r="AZ67" s="5">
        <f t="shared" si="58"/>
        <v>0</v>
      </c>
      <c r="BA67" s="56">
        <f t="shared" si="59"/>
        <v>0</v>
      </c>
      <c r="BB67" s="12"/>
      <c r="BC67" s="26">
        <f t="shared" si="47"/>
        <v>0</v>
      </c>
      <c r="BD67" s="5">
        <f t="shared" si="49"/>
        <v>0</v>
      </c>
      <c r="BE67" s="30" t="e">
        <f t="shared" si="48"/>
        <v>#DIV/0!</v>
      </c>
      <c r="BF67" s="12"/>
      <c r="BG67" s="12"/>
      <c r="BH67" s="15"/>
      <c r="BI67" s="26">
        <f t="shared" si="60"/>
        <v>0</v>
      </c>
      <c r="BJ67" s="56">
        <f t="shared" si="36"/>
        <v>71.5</v>
      </c>
      <c r="BK67" s="12"/>
      <c r="BL67" s="12"/>
      <c r="BM67" s="26">
        <f t="shared" si="61"/>
        <v>1</v>
      </c>
      <c r="BN67" s="5">
        <f t="shared" si="62"/>
        <v>0</v>
      </c>
      <c r="BO67" s="5">
        <f t="shared" si="63"/>
        <v>1</v>
      </c>
      <c r="BP67" s="5">
        <f t="shared" si="64"/>
        <v>0</v>
      </c>
      <c r="BQ67" s="56">
        <f t="shared" si="65"/>
        <v>0</v>
      </c>
      <c r="BR67" s="15"/>
      <c r="BT67" s="59" t="s">
        <v>142</v>
      </c>
    </row>
    <row r="68" spans="1:72" x14ac:dyDescent="0.25">
      <c r="M68" s="65">
        <v>73</v>
      </c>
      <c r="N68" s="66">
        <v>0</v>
      </c>
      <c r="O68" s="66">
        <v>0</v>
      </c>
      <c r="P68" s="66">
        <v>0</v>
      </c>
      <c r="Q68" s="66">
        <v>0</v>
      </c>
      <c r="R68" s="66">
        <f t="shared" si="39"/>
        <v>0</v>
      </c>
      <c r="S68" s="66">
        <f t="shared" si="40"/>
        <v>0</v>
      </c>
      <c r="T68" s="66">
        <f t="shared" si="41"/>
        <v>0</v>
      </c>
      <c r="U68" s="4">
        <f t="shared" si="42"/>
        <v>0</v>
      </c>
      <c r="V68" s="9">
        <f t="shared" si="43"/>
        <v>0</v>
      </c>
      <c r="W68" s="26">
        <f t="shared" si="44"/>
        <v>0</v>
      </c>
      <c r="X68" s="5">
        <f t="shared" si="15"/>
        <v>0</v>
      </c>
      <c r="Y68" s="30" t="e">
        <f t="shared" si="45"/>
        <v>#DIV/0!</v>
      </c>
      <c r="Z68" s="12"/>
      <c r="AA68" s="12"/>
      <c r="AB68" s="15"/>
      <c r="AC68" s="26">
        <f t="shared" si="37"/>
        <v>0</v>
      </c>
      <c r="AD68" s="56">
        <f t="shared" si="33"/>
        <v>72.5</v>
      </c>
      <c r="AE68" s="12"/>
      <c r="AF68" s="12"/>
      <c r="AG68" s="26">
        <f t="shared" si="50"/>
        <v>1</v>
      </c>
      <c r="AH68" s="5">
        <f t="shared" si="51"/>
        <v>0</v>
      </c>
      <c r="AI68" s="5">
        <f t="shared" si="52"/>
        <v>1</v>
      </c>
      <c r="AJ68" s="5">
        <f t="shared" si="53"/>
        <v>0</v>
      </c>
      <c r="AK68" s="56">
        <f t="shared" si="54"/>
        <v>0</v>
      </c>
      <c r="AL68" s="12"/>
      <c r="AM68" s="26">
        <f t="shared" si="46"/>
        <v>0</v>
      </c>
      <c r="AN68" s="5">
        <f t="shared" si="16"/>
        <v>0</v>
      </c>
      <c r="AO68" s="30" t="e">
        <f t="shared" si="38"/>
        <v>#DIV/0!</v>
      </c>
      <c r="AP68" s="12"/>
      <c r="AQ68" s="12"/>
      <c r="AR68" s="15"/>
      <c r="AS68" s="26">
        <f t="shared" si="34"/>
        <v>0</v>
      </c>
      <c r="AT68" s="56">
        <f t="shared" si="35"/>
        <v>72.5</v>
      </c>
      <c r="AU68" s="12"/>
      <c r="AV68" s="12"/>
      <c r="AW68" s="26">
        <f t="shared" si="55"/>
        <v>1</v>
      </c>
      <c r="AX68" s="5">
        <f t="shared" si="56"/>
        <v>0</v>
      </c>
      <c r="AY68" s="5">
        <f t="shared" si="57"/>
        <v>1</v>
      </c>
      <c r="AZ68" s="5">
        <f t="shared" si="58"/>
        <v>0</v>
      </c>
      <c r="BA68" s="56">
        <f t="shared" si="59"/>
        <v>0</v>
      </c>
      <c r="BB68" s="12"/>
      <c r="BC68" s="26">
        <f t="shared" si="47"/>
        <v>0</v>
      </c>
      <c r="BD68" s="5">
        <f t="shared" si="49"/>
        <v>0</v>
      </c>
      <c r="BE68" s="30" t="e">
        <f t="shared" si="48"/>
        <v>#DIV/0!</v>
      </c>
      <c r="BF68" s="12"/>
      <c r="BG68" s="12"/>
      <c r="BH68" s="15"/>
      <c r="BI68" s="26">
        <f t="shared" si="60"/>
        <v>0</v>
      </c>
      <c r="BJ68" s="56">
        <f t="shared" si="36"/>
        <v>72.5</v>
      </c>
      <c r="BK68" s="12"/>
      <c r="BL68" s="12"/>
      <c r="BM68" s="26">
        <f t="shared" si="61"/>
        <v>1</v>
      </c>
      <c r="BN68" s="5">
        <f t="shared" si="62"/>
        <v>0</v>
      </c>
      <c r="BO68" s="5">
        <f t="shared" si="63"/>
        <v>1</v>
      </c>
      <c r="BP68" s="5">
        <f t="shared" si="64"/>
        <v>0</v>
      </c>
      <c r="BQ68" s="56">
        <f t="shared" si="65"/>
        <v>0</v>
      </c>
      <c r="BR68" s="15"/>
      <c r="BT68" s="59" t="s">
        <v>143</v>
      </c>
    </row>
    <row r="69" spans="1:72" x14ac:dyDescent="0.25">
      <c r="M69" s="69">
        <v>74</v>
      </c>
      <c r="N69" s="70">
        <v>0</v>
      </c>
      <c r="O69" s="70">
        <v>0</v>
      </c>
      <c r="P69" s="70">
        <v>0</v>
      </c>
      <c r="Q69" s="70">
        <v>0</v>
      </c>
      <c r="R69" s="70">
        <f t="shared" si="39"/>
        <v>0</v>
      </c>
      <c r="S69" s="70">
        <f t="shared" si="40"/>
        <v>0</v>
      </c>
      <c r="T69" s="70">
        <f t="shared" si="41"/>
        <v>0</v>
      </c>
      <c r="U69" s="4">
        <f t="shared" si="42"/>
        <v>0</v>
      </c>
      <c r="V69" s="9">
        <f t="shared" si="43"/>
        <v>0</v>
      </c>
      <c r="W69" s="26">
        <f t="shared" si="44"/>
        <v>0</v>
      </c>
      <c r="X69" s="5">
        <f t="shared" si="15"/>
        <v>0</v>
      </c>
      <c r="Y69" s="30" t="e">
        <f t="shared" si="45"/>
        <v>#DIV/0!</v>
      </c>
      <c r="Z69" s="12"/>
      <c r="AA69" s="12"/>
      <c r="AB69" s="15"/>
      <c r="AC69" s="26">
        <f t="shared" si="37"/>
        <v>0</v>
      </c>
      <c r="AD69" s="56">
        <f t="shared" si="33"/>
        <v>73.5</v>
      </c>
      <c r="AE69" s="12"/>
      <c r="AF69" s="12"/>
      <c r="AG69" s="26">
        <f t="shared" si="50"/>
        <v>1</v>
      </c>
      <c r="AH69" s="5">
        <f t="shared" si="51"/>
        <v>0</v>
      </c>
      <c r="AI69" s="5">
        <f t="shared" si="52"/>
        <v>1</v>
      </c>
      <c r="AJ69" s="5">
        <f t="shared" si="53"/>
        <v>0</v>
      </c>
      <c r="AK69" s="56">
        <f t="shared" si="54"/>
        <v>0</v>
      </c>
      <c r="AL69" s="12"/>
      <c r="AM69" s="26">
        <f t="shared" si="46"/>
        <v>0</v>
      </c>
      <c r="AN69" s="5">
        <f t="shared" si="16"/>
        <v>0</v>
      </c>
      <c r="AO69" s="30" t="e">
        <f t="shared" si="38"/>
        <v>#DIV/0!</v>
      </c>
      <c r="AP69" s="12"/>
      <c r="AQ69" s="12"/>
      <c r="AR69" s="15"/>
      <c r="AS69" s="26">
        <f t="shared" si="34"/>
        <v>0</v>
      </c>
      <c r="AT69" s="56">
        <f t="shared" si="35"/>
        <v>73.5</v>
      </c>
      <c r="AU69" s="12"/>
      <c r="AV69" s="12"/>
      <c r="AW69" s="26">
        <f t="shared" si="55"/>
        <v>1</v>
      </c>
      <c r="AX69" s="5">
        <f t="shared" si="56"/>
        <v>0</v>
      </c>
      <c r="AY69" s="5">
        <f t="shared" si="57"/>
        <v>1</v>
      </c>
      <c r="AZ69" s="5">
        <f t="shared" si="58"/>
        <v>0</v>
      </c>
      <c r="BA69" s="56">
        <f t="shared" si="59"/>
        <v>0</v>
      </c>
      <c r="BB69" s="12"/>
      <c r="BC69" s="26">
        <f t="shared" si="47"/>
        <v>0</v>
      </c>
      <c r="BD69" s="5">
        <f t="shared" si="49"/>
        <v>0</v>
      </c>
      <c r="BE69" s="30" t="e">
        <f t="shared" si="48"/>
        <v>#DIV/0!</v>
      </c>
      <c r="BF69" s="12"/>
      <c r="BG69" s="12"/>
      <c r="BH69" s="15"/>
      <c r="BI69" s="26">
        <f t="shared" si="60"/>
        <v>0</v>
      </c>
      <c r="BJ69" s="56">
        <f t="shared" si="36"/>
        <v>73.5</v>
      </c>
      <c r="BK69" s="12"/>
      <c r="BL69" s="12"/>
      <c r="BM69" s="26">
        <f t="shared" si="61"/>
        <v>1</v>
      </c>
      <c r="BN69" s="5">
        <f t="shared" si="62"/>
        <v>0</v>
      </c>
      <c r="BO69" s="5">
        <f t="shared" si="63"/>
        <v>1</v>
      </c>
      <c r="BP69" s="5">
        <f t="shared" si="64"/>
        <v>0</v>
      </c>
      <c r="BQ69" s="56">
        <f t="shared" si="65"/>
        <v>0</v>
      </c>
      <c r="BR69" s="15"/>
      <c r="BT69" s="59" t="s">
        <v>144</v>
      </c>
    </row>
    <row r="70" spans="1:72" x14ac:dyDescent="0.25">
      <c r="M70" s="65">
        <v>75</v>
      </c>
      <c r="N70" s="66">
        <v>0</v>
      </c>
      <c r="O70" s="66">
        <v>0</v>
      </c>
      <c r="P70" s="66">
        <v>0</v>
      </c>
      <c r="Q70" s="66">
        <v>0</v>
      </c>
      <c r="R70" s="66">
        <f t="shared" si="39"/>
        <v>0</v>
      </c>
      <c r="S70" s="66">
        <f t="shared" si="40"/>
        <v>0</v>
      </c>
      <c r="T70" s="66">
        <f t="shared" si="41"/>
        <v>0</v>
      </c>
      <c r="U70" s="4">
        <f t="shared" si="42"/>
        <v>0</v>
      </c>
      <c r="V70" s="9">
        <f t="shared" si="43"/>
        <v>0</v>
      </c>
      <c r="W70" s="26">
        <f t="shared" si="44"/>
        <v>0</v>
      </c>
      <c r="X70" s="5">
        <f t="shared" si="15"/>
        <v>0</v>
      </c>
      <c r="Y70" s="30" t="e">
        <f t="shared" si="45"/>
        <v>#DIV/0!</v>
      </c>
      <c r="Z70" s="12"/>
      <c r="AA70" s="12"/>
      <c r="AB70" s="15"/>
      <c r="AC70" s="26">
        <f t="shared" si="37"/>
        <v>0</v>
      </c>
      <c r="AD70" s="56">
        <f t="shared" si="33"/>
        <v>74.5</v>
      </c>
      <c r="AE70" s="12"/>
      <c r="AF70" s="12"/>
      <c r="AG70" s="26">
        <f t="shared" si="50"/>
        <v>1</v>
      </c>
      <c r="AH70" s="5">
        <f t="shared" si="51"/>
        <v>0</v>
      </c>
      <c r="AI70" s="5">
        <f t="shared" si="52"/>
        <v>1</v>
      </c>
      <c r="AJ70" s="5">
        <f t="shared" si="53"/>
        <v>0</v>
      </c>
      <c r="AK70" s="56">
        <f t="shared" si="54"/>
        <v>0</v>
      </c>
      <c r="AL70" s="12"/>
      <c r="AM70" s="26">
        <f t="shared" si="46"/>
        <v>0</v>
      </c>
      <c r="AN70" s="5">
        <f t="shared" si="16"/>
        <v>0</v>
      </c>
      <c r="AO70" s="30" t="e">
        <f t="shared" si="38"/>
        <v>#DIV/0!</v>
      </c>
      <c r="AP70" s="12"/>
      <c r="AQ70" s="12"/>
      <c r="AR70" s="15"/>
      <c r="AS70" s="26">
        <f t="shared" si="34"/>
        <v>0</v>
      </c>
      <c r="AT70" s="56">
        <f t="shared" si="35"/>
        <v>74.5</v>
      </c>
      <c r="AU70" s="12"/>
      <c r="AV70" s="12"/>
      <c r="AW70" s="26">
        <f t="shared" si="55"/>
        <v>1</v>
      </c>
      <c r="AX70" s="5">
        <f t="shared" si="56"/>
        <v>0</v>
      </c>
      <c r="AY70" s="5">
        <f t="shared" si="57"/>
        <v>1</v>
      </c>
      <c r="AZ70" s="5">
        <f t="shared" si="58"/>
        <v>0</v>
      </c>
      <c r="BA70" s="56">
        <f t="shared" si="59"/>
        <v>0</v>
      </c>
      <c r="BB70" s="12"/>
      <c r="BC70" s="26">
        <f t="shared" si="47"/>
        <v>0</v>
      </c>
      <c r="BD70" s="5">
        <f t="shared" si="49"/>
        <v>0</v>
      </c>
      <c r="BE70" s="30" t="e">
        <f t="shared" si="48"/>
        <v>#DIV/0!</v>
      </c>
      <c r="BF70" s="12"/>
      <c r="BG70" s="12"/>
      <c r="BH70" s="15"/>
      <c r="BI70" s="26">
        <f t="shared" si="60"/>
        <v>0</v>
      </c>
      <c r="BJ70" s="56">
        <f t="shared" si="36"/>
        <v>74.5</v>
      </c>
      <c r="BK70" s="12"/>
      <c r="BL70" s="12"/>
      <c r="BM70" s="26">
        <f t="shared" si="61"/>
        <v>1</v>
      </c>
      <c r="BN70" s="5">
        <f t="shared" si="62"/>
        <v>0</v>
      </c>
      <c r="BO70" s="5">
        <f t="shared" si="63"/>
        <v>1</v>
      </c>
      <c r="BP70" s="5">
        <f t="shared" si="64"/>
        <v>0</v>
      </c>
      <c r="BQ70" s="56">
        <f t="shared" si="65"/>
        <v>0</v>
      </c>
      <c r="BR70" s="15"/>
      <c r="BT70" s="59" t="s">
        <v>145</v>
      </c>
    </row>
    <row r="71" spans="1:72" x14ac:dyDescent="0.25">
      <c r="M71" s="69">
        <v>76</v>
      </c>
      <c r="N71" s="70">
        <v>0</v>
      </c>
      <c r="O71" s="70">
        <v>0</v>
      </c>
      <c r="P71" s="70">
        <v>0</v>
      </c>
      <c r="Q71" s="70">
        <v>0</v>
      </c>
      <c r="R71" s="70">
        <f t="shared" si="39"/>
        <v>0</v>
      </c>
      <c r="S71" s="70">
        <f t="shared" si="40"/>
        <v>0</v>
      </c>
      <c r="T71" s="70">
        <f t="shared" si="41"/>
        <v>0</v>
      </c>
      <c r="U71" s="4">
        <f t="shared" si="42"/>
        <v>0</v>
      </c>
      <c r="V71" s="9">
        <f t="shared" si="43"/>
        <v>0</v>
      </c>
      <c r="W71" s="26">
        <f t="shared" si="44"/>
        <v>0</v>
      </c>
      <c r="X71" s="5">
        <f t="shared" si="15"/>
        <v>0</v>
      </c>
      <c r="Y71" s="30" t="e">
        <f t="shared" si="45"/>
        <v>#DIV/0!</v>
      </c>
      <c r="Z71" s="12"/>
      <c r="AA71" s="12"/>
      <c r="AB71" s="15"/>
      <c r="AC71" s="26">
        <f t="shared" si="37"/>
        <v>0</v>
      </c>
      <c r="AD71" s="56">
        <f t="shared" si="33"/>
        <v>75.5</v>
      </c>
      <c r="AE71" s="12"/>
      <c r="AF71" s="12"/>
      <c r="AG71" s="26">
        <f t="shared" si="50"/>
        <v>1</v>
      </c>
      <c r="AH71" s="5">
        <f t="shared" si="51"/>
        <v>0</v>
      </c>
      <c r="AI71" s="5">
        <f t="shared" si="52"/>
        <v>1</v>
      </c>
      <c r="AJ71" s="5">
        <f t="shared" si="53"/>
        <v>0</v>
      </c>
      <c r="AK71" s="56">
        <f t="shared" si="54"/>
        <v>0</v>
      </c>
      <c r="AL71" s="12"/>
      <c r="AM71" s="26">
        <f t="shared" si="46"/>
        <v>0</v>
      </c>
      <c r="AN71" s="5">
        <f t="shared" si="16"/>
        <v>0</v>
      </c>
      <c r="AO71" s="30" t="e">
        <f t="shared" si="38"/>
        <v>#DIV/0!</v>
      </c>
      <c r="AP71" s="12"/>
      <c r="AQ71" s="12"/>
      <c r="AR71" s="15"/>
      <c r="AS71" s="26">
        <f t="shared" si="34"/>
        <v>0</v>
      </c>
      <c r="AT71" s="56">
        <f t="shared" si="35"/>
        <v>75.5</v>
      </c>
      <c r="AU71" s="12"/>
      <c r="AV71" s="12"/>
      <c r="AW71" s="26">
        <f t="shared" si="55"/>
        <v>1</v>
      </c>
      <c r="AX71" s="5">
        <f t="shared" si="56"/>
        <v>0</v>
      </c>
      <c r="AY71" s="5">
        <f t="shared" si="57"/>
        <v>1</v>
      </c>
      <c r="AZ71" s="5">
        <f t="shared" si="58"/>
        <v>0</v>
      </c>
      <c r="BA71" s="56">
        <f t="shared" si="59"/>
        <v>0</v>
      </c>
      <c r="BB71" s="12"/>
      <c r="BC71" s="26">
        <f t="shared" si="47"/>
        <v>0</v>
      </c>
      <c r="BD71" s="5">
        <f t="shared" si="49"/>
        <v>0</v>
      </c>
      <c r="BE71" s="30" t="e">
        <f t="shared" si="48"/>
        <v>#DIV/0!</v>
      </c>
      <c r="BF71" s="12"/>
      <c r="BG71" s="12"/>
      <c r="BH71" s="15"/>
      <c r="BI71" s="26">
        <f t="shared" si="60"/>
        <v>0</v>
      </c>
      <c r="BJ71" s="56">
        <f t="shared" si="36"/>
        <v>75.5</v>
      </c>
      <c r="BK71" s="12"/>
      <c r="BL71" s="12"/>
      <c r="BM71" s="26">
        <f t="shared" si="61"/>
        <v>1</v>
      </c>
      <c r="BN71" s="5">
        <f t="shared" si="62"/>
        <v>0</v>
      </c>
      <c r="BO71" s="5">
        <f t="shared" si="63"/>
        <v>1</v>
      </c>
      <c r="BP71" s="5">
        <f t="shared" si="64"/>
        <v>0</v>
      </c>
      <c r="BQ71" s="56">
        <f t="shared" si="65"/>
        <v>0</v>
      </c>
      <c r="BR71" s="15"/>
      <c r="BT71" s="59" t="s">
        <v>54</v>
      </c>
    </row>
    <row r="72" spans="1:72" x14ac:dyDescent="0.25">
      <c r="M72" s="65">
        <v>77</v>
      </c>
      <c r="N72" s="66">
        <v>0</v>
      </c>
      <c r="O72" s="66">
        <v>0</v>
      </c>
      <c r="P72" s="66">
        <v>0</v>
      </c>
      <c r="Q72" s="66">
        <v>0</v>
      </c>
      <c r="R72" s="66">
        <f t="shared" si="39"/>
        <v>0</v>
      </c>
      <c r="S72" s="66">
        <f t="shared" si="40"/>
        <v>0</v>
      </c>
      <c r="T72" s="66">
        <f t="shared" si="41"/>
        <v>0</v>
      </c>
      <c r="U72" s="4">
        <f t="shared" si="42"/>
        <v>0</v>
      </c>
      <c r="V72" s="9">
        <f t="shared" si="43"/>
        <v>0</v>
      </c>
      <c r="W72" s="26">
        <f t="shared" si="44"/>
        <v>0</v>
      </c>
      <c r="X72" s="5">
        <f t="shared" si="15"/>
        <v>0</v>
      </c>
      <c r="Y72" s="30" t="e">
        <f t="shared" ref="Y72:Y90" si="66">(X72/$U$91)*100</f>
        <v>#DIV/0!</v>
      </c>
      <c r="Z72" s="12"/>
      <c r="AA72" s="12"/>
      <c r="AB72" s="15"/>
      <c r="AC72" s="26">
        <f t="shared" si="37"/>
        <v>0</v>
      </c>
      <c r="AD72" s="56">
        <f t="shared" si="33"/>
        <v>76.5</v>
      </c>
      <c r="AE72" s="12"/>
      <c r="AF72" s="12"/>
      <c r="AG72" s="26">
        <f t="shared" si="50"/>
        <v>1</v>
      </c>
      <c r="AH72" s="5">
        <f t="shared" si="51"/>
        <v>0</v>
      </c>
      <c r="AI72" s="5">
        <f t="shared" si="52"/>
        <v>1</v>
      </c>
      <c r="AJ72" s="5">
        <f t="shared" si="53"/>
        <v>0</v>
      </c>
      <c r="AK72" s="56">
        <f t="shared" si="54"/>
        <v>0</v>
      </c>
      <c r="AL72" s="12"/>
      <c r="AM72" s="26">
        <f t="shared" si="46"/>
        <v>0</v>
      </c>
      <c r="AN72" s="5">
        <f t="shared" si="16"/>
        <v>0</v>
      </c>
      <c r="AO72" s="30" t="e">
        <f t="shared" si="38"/>
        <v>#DIV/0!</v>
      </c>
      <c r="AP72" s="12"/>
      <c r="AQ72" s="12"/>
      <c r="AR72" s="15"/>
      <c r="AS72" s="26">
        <f t="shared" si="34"/>
        <v>0</v>
      </c>
      <c r="AT72" s="56">
        <f t="shared" si="35"/>
        <v>76.5</v>
      </c>
      <c r="AU72" s="12"/>
      <c r="AV72" s="12"/>
      <c r="AW72" s="26">
        <f t="shared" si="55"/>
        <v>1</v>
      </c>
      <c r="AX72" s="5">
        <f t="shared" si="56"/>
        <v>0</v>
      </c>
      <c r="AY72" s="5">
        <f t="shared" si="57"/>
        <v>1</v>
      </c>
      <c r="AZ72" s="5">
        <f t="shared" si="58"/>
        <v>0</v>
      </c>
      <c r="BA72" s="56">
        <f t="shared" si="59"/>
        <v>0</v>
      </c>
      <c r="BB72" s="12"/>
      <c r="BC72" s="26">
        <f t="shared" si="47"/>
        <v>0</v>
      </c>
      <c r="BD72" s="5">
        <f t="shared" si="49"/>
        <v>0</v>
      </c>
      <c r="BE72" s="30" t="e">
        <f t="shared" si="48"/>
        <v>#DIV/0!</v>
      </c>
      <c r="BF72" s="12"/>
      <c r="BG72" s="12"/>
      <c r="BH72" s="15"/>
      <c r="BI72" s="26">
        <f t="shared" si="60"/>
        <v>0</v>
      </c>
      <c r="BJ72" s="56">
        <f t="shared" si="36"/>
        <v>76.5</v>
      </c>
      <c r="BK72" s="12"/>
      <c r="BL72" s="12"/>
      <c r="BM72" s="26">
        <f t="shared" si="61"/>
        <v>1</v>
      </c>
      <c r="BN72" s="5">
        <f t="shared" si="62"/>
        <v>0</v>
      </c>
      <c r="BO72" s="5">
        <f t="shared" si="63"/>
        <v>1</v>
      </c>
      <c r="BP72" s="5">
        <f t="shared" si="64"/>
        <v>0</v>
      </c>
      <c r="BQ72" s="56">
        <f t="shared" si="65"/>
        <v>0</v>
      </c>
      <c r="BR72" s="15"/>
      <c r="BT72" s="59" t="s">
        <v>146</v>
      </c>
    </row>
    <row r="73" spans="1:72" x14ac:dyDescent="0.25">
      <c r="M73" s="69">
        <v>78</v>
      </c>
      <c r="N73" s="70">
        <v>0</v>
      </c>
      <c r="O73" s="70">
        <v>0</v>
      </c>
      <c r="P73" s="70">
        <v>0</v>
      </c>
      <c r="Q73" s="70">
        <v>0</v>
      </c>
      <c r="R73" s="70">
        <f t="shared" si="39"/>
        <v>0</v>
      </c>
      <c r="S73" s="70">
        <f t="shared" si="40"/>
        <v>0</v>
      </c>
      <c r="T73" s="70">
        <f t="shared" si="41"/>
        <v>0</v>
      </c>
      <c r="U73" s="4">
        <f t="shared" si="42"/>
        <v>0</v>
      </c>
      <c r="V73" s="9">
        <f t="shared" si="43"/>
        <v>0</v>
      </c>
      <c r="W73" s="26">
        <f t="shared" si="44"/>
        <v>0</v>
      </c>
      <c r="X73" s="5">
        <f t="shared" si="15"/>
        <v>0</v>
      </c>
      <c r="Y73" s="30" t="e">
        <f t="shared" si="66"/>
        <v>#DIV/0!</v>
      </c>
      <c r="Z73" s="12"/>
      <c r="AA73" s="12"/>
      <c r="AB73" s="15"/>
      <c r="AC73" s="26">
        <f t="shared" si="37"/>
        <v>0</v>
      </c>
      <c r="AD73" s="56">
        <f t="shared" si="33"/>
        <v>77.5</v>
      </c>
      <c r="AE73" s="12"/>
      <c r="AF73" s="12"/>
      <c r="AG73" s="26">
        <f t="shared" si="50"/>
        <v>1</v>
      </c>
      <c r="AH73" s="5">
        <f t="shared" si="51"/>
        <v>0</v>
      </c>
      <c r="AI73" s="5">
        <f t="shared" si="52"/>
        <v>1</v>
      </c>
      <c r="AJ73" s="5">
        <f t="shared" si="53"/>
        <v>0</v>
      </c>
      <c r="AK73" s="56">
        <f t="shared" si="54"/>
        <v>0</v>
      </c>
      <c r="AL73" s="12"/>
      <c r="AM73" s="26">
        <f t="shared" si="46"/>
        <v>0</v>
      </c>
      <c r="AN73" s="5">
        <f t="shared" si="16"/>
        <v>0</v>
      </c>
      <c r="AO73" s="30" t="e">
        <f t="shared" si="38"/>
        <v>#DIV/0!</v>
      </c>
      <c r="AP73" s="12"/>
      <c r="AQ73" s="12"/>
      <c r="AR73" s="15"/>
      <c r="AS73" s="26">
        <f t="shared" si="34"/>
        <v>0</v>
      </c>
      <c r="AT73" s="56">
        <f t="shared" si="35"/>
        <v>77.5</v>
      </c>
      <c r="AU73" s="12"/>
      <c r="AV73" s="12"/>
      <c r="AW73" s="26">
        <f t="shared" si="55"/>
        <v>1</v>
      </c>
      <c r="AX73" s="5">
        <f t="shared" si="56"/>
        <v>0</v>
      </c>
      <c r="AY73" s="5">
        <f t="shared" si="57"/>
        <v>1</v>
      </c>
      <c r="AZ73" s="5">
        <f t="shared" si="58"/>
        <v>0</v>
      </c>
      <c r="BA73" s="56">
        <f t="shared" si="59"/>
        <v>0</v>
      </c>
      <c r="BB73" s="12"/>
      <c r="BC73" s="26">
        <f t="shared" si="47"/>
        <v>0</v>
      </c>
      <c r="BD73" s="5">
        <f t="shared" si="49"/>
        <v>0</v>
      </c>
      <c r="BE73" s="30" t="e">
        <f t="shared" si="48"/>
        <v>#DIV/0!</v>
      </c>
      <c r="BF73" s="12"/>
      <c r="BG73" s="12"/>
      <c r="BH73" s="15"/>
      <c r="BI73" s="26">
        <f t="shared" si="60"/>
        <v>0</v>
      </c>
      <c r="BJ73" s="56">
        <f t="shared" si="36"/>
        <v>77.5</v>
      </c>
      <c r="BK73" s="12"/>
      <c r="BL73" s="12"/>
      <c r="BM73" s="26">
        <f t="shared" si="61"/>
        <v>1</v>
      </c>
      <c r="BN73" s="5">
        <f t="shared" si="62"/>
        <v>0</v>
      </c>
      <c r="BO73" s="5">
        <f t="shared" si="63"/>
        <v>1</v>
      </c>
      <c r="BP73" s="5">
        <f t="shared" si="64"/>
        <v>0</v>
      </c>
      <c r="BQ73" s="56">
        <f t="shared" si="65"/>
        <v>0</v>
      </c>
      <c r="BR73" s="15"/>
      <c r="BT73" s="59" t="s">
        <v>147</v>
      </c>
    </row>
    <row r="74" spans="1:72" x14ac:dyDescent="0.25">
      <c r="M74" s="65">
        <v>79</v>
      </c>
      <c r="N74" s="66">
        <v>0</v>
      </c>
      <c r="O74" s="66">
        <v>0</v>
      </c>
      <c r="P74" s="66">
        <v>0</v>
      </c>
      <c r="Q74" s="66">
        <v>0</v>
      </c>
      <c r="R74" s="66">
        <f t="shared" si="39"/>
        <v>0</v>
      </c>
      <c r="S74" s="66">
        <f t="shared" si="40"/>
        <v>0</v>
      </c>
      <c r="T74" s="66">
        <f t="shared" ref="T74:T75" si="67">SUM(R74:S74)</f>
        <v>0</v>
      </c>
      <c r="U74" s="4">
        <f t="shared" ref="U74:U90" si="68">N74+O74</f>
        <v>0</v>
      </c>
      <c r="V74" s="9">
        <f t="shared" ref="V74:V90" si="69">P74+Q74</f>
        <v>0</v>
      </c>
      <c r="W74" s="26">
        <f t="shared" ref="W74:W90" si="70">U74*$M74</f>
        <v>0</v>
      </c>
      <c r="X74" s="5">
        <f t="shared" si="15"/>
        <v>0</v>
      </c>
      <c r="Y74" s="30" t="e">
        <f t="shared" si="66"/>
        <v>#DIV/0!</v>
      </c>
      <c r="Z74" s="12"/>
      <c r="AA74" s="12"/>
      <c r="AB74" s="15"/>
      <c r="AC74" s="26">
        <f t="shared" si="37"/>
        <v>0</v>
      </c>
      <c r="AD74" s="56">
        <f t="shared" si="33"/>
        <v>78.5</v>
      </c>
      <c r="AE74" s="12"/>
      <c r="AF74" s="12"/>
      <c r="AG74" s="26">
        <f t="shared" si="50"/>
        <v>1</v>
      </c>
      <c r="AH74" s="5">
        <f t="shared" si="51"/>
        <v>0</v>
      </c>
      <c r="AI74" s="5">
        <f t="shared" si="52"/>
        <v>1</v>
      </c>
      <c r="AJ74" s="5">
        <f t="shared" si="53"/>
        <v>0</v>
      </c>
      <c r="AK74" s="56">
        <f t="shared" si="54"/>
        <v>0</v>
      </c>
      <c r="AL74" s="12"/>
      <c r="AM74" s="26">
        <f t="shared" ref="AM74:AM90" si="71">V74*$M74</f>
        <v>0</v>
      </c>
      <c r="AN74" s="5">
        <f t="shared" si="16"/>
        <v>0</v>
      </c>
      <c r="AO74" s="30" t="e">
        <f t="shared" si="38"/>
        <v>#DIV/0!</v>
      </c>
      <c r="AP74" s="12"/>
      <c r="AQ74" s="12"/>
      <c r="AR74" s="15"/>
      <c r="AS74" s="26">
        <f t="shared" si="34"/>
        <v>0</v>
      </c>
      <c r="AT74" s="56">
        <f t="shared" si="35"/>
        <v>78.5</v>
      </c>
      <c r="AU74" s="12"/>
      <c r="AV74" s="12"/>
      <c r="AW74" s="26">
        <f t="shared" si="55"/>
        <v>1</v>
      </c>
      <c r="AX74" s="5">
        <f t="shared" si="56"/>
        <v>0</v>
      </c>
      <c r="AY74" s="5">
        <f t="shared" si="57"/>
        <v>1</v>
      </c>
      <c r="AZ74" s="5">
        <f t="shared" si="58"/>
        <v>0</v>
      </c>
      <c r="BA74" s="56">
        <f t="shared" si="59"/>
        <v>0</v>
      </c>
      <c r="BB74" s="12"/>
      <c r="BC74" s="26">
        <f t="shared" ref="BC74:BC90" si="72">T74*$M74</f>
        <v>0</v>
      </c>
      <c r="BD74" s="5">
        <f t="shared" si="49"/>
        <v>0</v>
      </c>
      <c r="BE74" s="30" t="e">
        <f t="shared" ref="BE74:BE90" si="73">(BD74/$T$91)*100</f>
        <v>#DIV/0!</v>
      </c>
      <c r="BF74" s="12"/>
      <c r="BG74" s="12"/>
      <c r="BH74" s="15"/>
      <c r="BI74" s="26">
        <f t="shared" si="60"/>
        <v>0</v>
      </c>
      <c r="BJ74" s="56">
        <f t="shared" si="36"/>
        <v>78.5</v>
      </c>
      <c r="BK74" s="12"/>
      <c r="BL74" s="12"/>
      <c r="BM74" s="26">
        <f t="shared" si="61"/>
        <v>1</v>
      </c>
      <c r="BN74" s="5">
        <f t="shared" si="62"/>
        <v>0</v>
      </c>
      <c r="BO74" s="5">
        <f t="shared" si="63"/>
        <v>1</v>
      </c>
      <c r="BP74" s="5">
        <f t="shared" si="64"/>
        <v>0</v>
      </c>
      <c r="BQ74" s="56">
        <f t="shared" si="65"/>
        <v>0</v>
      </c>
      <c r="BR74" s="15"/>
      <c r="BT74" s="59" t="s">
        <v>148</v>
      </c>
    </row>
    <row r="75" spans="1:72" x14ac:dyDescent="0.25">
      <c r="M75" s="69">
        <v>80</v>
      </c>
      <c r="N75" s="70">
        <v>0</v>
      </c>
      <c r="O75" s="70">
        <v>0</v>
      </c>
      <c r="P75" s="70">
        <v>0</v>
      </c>
      <c r="Q75" s="70">
        <v>0</v>
      </c>
      <c r="R75" s="70">
        <f t="shared" si="39"/>
        <v>0</v>
      </c>
      <c r="S75" s="70">
        <f t="shared" si="40"/>
        <v>0</v>
      </c>
      <c r="T75" s="70">
        <f t="shared" si="67"/>
        <v>0</v>
      </c>
      <c r="U75" s="4">
        <f t="shared" si="68"/>
        <v>0</v>
      </c>
      <c r="V75" s="9">
        <f t="shared" si="69"/>
        <v>0</v>
      </c>
      <c r="W75" s="26">
        <f t="shared" si="70"/>
        <v>0</v>
      </c>
      <c r="X75" s="5">
        <f t="shared" si="15"/>
        <v>0</v>
      </c>
      <c r="Y75" s="30" t="e">
        <f t="shared" si="66"/>
        <v>#DIV/0!</v>
      </c>
      <c r="Z75" s="12"/>
      <c r="AA75" s="12"/>
      <c r="AB75" s="15"/>
      <c r="AC75" s="26">
        <f t="shared" si="37"/>
        <v>0</v>
      </c>
      <c r="AD75" s="56">
        <f t="shared" si="33"/>
        <v>79.5</v>
      </c>
      <c r="AE75" s="12"/>
      <c r="AF75" s="12"/>
      <c r="AG75" s="26">
        <f t="shared" si="50"/>
        <v>1</v>
      </c>
      <c r="AH75" s="5">
        <f t="shared" si="51"/>
        <v>0</v>
      </c>
      <c r="AI75" s="5">
        <f t="shared" si="52"/>
        <v>1</v>
      </c>
      <c r="AJ75" s="5">
        <f t="shared" si="53"/>
        <v>0</v>
      </c>
      <c r="AK75" s="56">
        <f t="shared" si="54"/>
        <v>0</v>
      </c>
      <c r="AL75" s="12"/>
      <c r="AM75" s="26">
        <f t="shared" si="71"/>
        <v>0</v>
      </c>
      <c r="AN75" s="5">
        <f t="shared" si="16"/>
        <v>0</v>
      </c>
      <c r="AO75" s="30" t="e">
        <f t="shared" si="38"/>
        <v>#DIV/0!</v>
      </c>
      <c r="AP75" s="12"/>
      <c r="AQ75" s="12"/>
      <c r="AR75" s="15"/>
      <c r="AS75" s="26">
        <f t="shared" si="34"/>
        <v>0</v>
      </c>
      <c r="AT75" s="56">
        <f t="shared" si="35"/>
        <v>79.5</v>
      </c>
      <c r="AU75" s="12"/>
      <c r="AV75" s="12"/>
      <c r="AW75" s="26">
        <f t="shared" si="55"/>
        <v>1</v>
      </c>
      <c r="AX75" s="5">
        <f t="shared" si="56"/>
        <v>0</v>
      </c>
      <c r="AY75" s="5">
        <f t="shared" si="57"/>
        <v>1</v>
      </c>
      <c r="AZ75" s="5">
        <f t="shared" si="58"/>
        <v>0</v>
      </c>
      <c r="BA75" s="56">
        <f t="shared" si="59"/>
        <v>0</v>
      </c>
      <c r="BB75" s="12"/>
      <c r="BC75" s="26">
        <f t="shared" si="72"/>
        <v>0</v>
      </c>
      <c r="BD75" s="5">
        <f t="shared" ref="BD75:BD90" si="74">T75+BD74</f>
        <v>0</v>
      </c>
      <c r="BE75" s="30" t="e">
        <f t="shared" si="73"/>
        <v>#DIV/0!</v>
      </c>
      <c r="BF75" s="12"/>
      <c r="BG75" s="12"/>
      <c r="BH75" s="15"/>
      <c r="BI75" s="26">
        <f t="shared" si="60"/>
        <v>0</v>
      </c>
      <c r="BJ75" s="56">
        <f t="shared" si="36"/>
        <v>79.5</v>
      </c>
      <c r="BK75" s="12"/>
      <c r="BL75" s="12"/>
      <c r="BM75" s="26">
        <f t="shared" si="61"/>
        <v>1</v>
      </c>
      <c r="BN75" s="5">
        <f t="shared" si="62"/>
        <v>0</v>
      </c>
      <c r="BO75" s="5">
        <f t="shared" si="63"/>
        <v>1</v>
      </c>
      <c r="BP75" s="5">
        <f t="shared" si="64"/>
        <v>0</v>
      </c>
      <c r="BQ75" s="56">
        <f t="shared" si="65"/>
        <v>0</v>
      </c>
      <c r="BR75" s="15"/>
      <c r="BT75" s="59" t="s">
        <v>149</v>
      </c>
    </row>
    <row r="76" spans="1:72" x14ac:dyDescent="0.25">
      <c r="M76" s="65">
        <v>81</v>
      </c>
      <c r="N76" s="66">
        <v>0</v>
      </c>
      <c r="O76" s="66">
        <v>0</v>
      </c>
      <c r="P76" s="66">
        <v>0</v>
      </c>
      <c r="Q76" s="66">
        <v>0</v>
      </c>
      <c r="R76" s="66">
        <f t="shared" ref="R76:R90" si="75">N76+P76</f>
        <v>0</v>
      </c>
      <c r="S76" s="66">
        <f t="shared" ref="S76:S90" si="76">O76+Q76</f>
        <v>0</v>
      </c>
      <c r="T76" s="66">
        <f t="shared" ref="T76:T90" si="77">SUM(R76:S76)</f>
        <v>0</v>
      </c>
      <c r="U76" s="4">
        <f t="shared" si="68"/>
        <v>0</v>
      </c>
      <c r="V76" s="9">
        <f t="shared" si="69"/>
        <v>0</v>
      </c>
      <c r="W76" s="26">
        <f t="shared" si="70"/>
        <v>0</v>
      </c>
      <c r="X76" s="5">
        <f t="shared" si="15"/>
        <v>0</v>
      </c>
      <c r="Y76" s="30" t="e">
        <f t="shared" si="66"/>
        <v>#DIV/0!</v>
      </c>
      <c r="Z76" s="12"/>
      <c r="AA76" s="12"/>
      <c r="AB76" s="15"/>
      <c r="AC76" s="26">
        <f t="shared" si="37"/>
        <v>0</v>
      </c>
      <c r="AD76" s="56">
        <f t="shared" si="33"/>
        <v>80.5</v>
      </c>
      <c r="AE76" s="12"/>
      <c r="AF76" s="12"/>
      <c r="AG76" s="26">
        <f t="shared" si="50"/>
        <v>1</v>
      </c>
      <c r="AH76" s="5">
        <f t="shared" si="51"/>
        <v>0</v>
      </c>
      <c r="AI76" s="5">
        <f t="shared" si="52"/>
        <v>1</v>
      </c>
      <c r="AJ76" s="5">
        <f t="shared" si="53"/>
        <v>0</v>
      </c>
      <c r="AK76" s="56">
        <f t="shared" si="54"/>
        <v>0</v>
      </c>
      <c r="AL76" s="12"/>
      <c r="AM76" s="26">
        <f t="shared" si="71"/>
        <v>0</v>
      </c>
      <c r="AN76" s="5">
        <f t="shared" si="16"/>
        <v>0</v>
      </c>
      <c r="AO76" s="30" t="e">
        <f t="shared" si="38"/>
        <v>#DIV/0!</v>
      </c>
      <c r="AP76" s="12"/>
      <c r="AQ76" s="12"/>
      <c r="AR76" s="15"/>
      <c r="AS76" s="26">
        <f t="shared" si="34"/>
        <v>0</v>
      </c>
      <c r="AT76" s="56">
        <f t="shared" si="35"/>
        <v>80.5</v>
      </c>
      <c r="AU76" s="12"/>
      <c r="AV76" s="12"/>
      <c r="AW76" s="26">
        <f t="shared" si="55"/>
        <v>1</v>
      </c>
      <c r="AX76" s="5">
        <f t="shared" si="56"/>
        <v>0</v>
      </c>
      <c r="AY76" s="5">
        <f t="shared" si="57"/>
        <v>1</v>
      </c>
      <c r="AZ76" s="5">
        <f t="shared" si="58"/>
        <v>0</v>
      </c>
      <c r="BA76" s="56">
        <f t="shared" si="59"/>
        <v>0</v>
      </c>
      <c r="BB76" s="12"/>
      <c r="BC76" s="26">
        <f t="shared" si="72"/>
        <v>0</v>
      </c>
      <c r="BD76" s="5">
        <f t="shared" si="74"/>
        <v>0</v>
      </c>
      <c r="BE76" s="30" t="e">
        <f t="shared" si="73"/>
        <v>#DIV/0!</v>
      </c>
      <c r="BF76" s="12"/>
      <c r="BG76" s="12"/>
      <c r="BH76" s="15"/>
      <c r="BI76" s="26">
        <f t="shared" si="60"/>
        <v>0</v>
      </c>
      <c r="BJ76" s="56">
        <f t="shared" si="36"/>
        <v>80.5</v>
      </c>
      <c r="BK76" s="12"/>
      <c r="BL76" s="12"/>
      <c r="BM76" s="26">
        <f t="shared" si="61"/>
        <v>1</v>
      </c>
      <c r="BN76" s="5">
        <f t="shared" si="62"/>
        <v>0</v>
      </c>
      <c r="BO76" s="5">
        <f t="shared" si="63"/>
        <v>1</v>
      </c>
      <c r="BP76" s="5">
        <f t="shared" si="64"/>
        <v>0</v>
      </c>
      <c r="BQ76" s="56">
        <f t="shared" si="65"/>
        <v>0</v>
      </c>
      <c r="BR76" s="15"/>
      <c r="BT76" s="59" t="s">
        <v>66</v>
      </c>
    </row>
    <row r="77" spans="1:72" ht="15.75" customHeight="1" x14ac:dyDescent="0.25">
      <c r="B77" s="85"/>
      <c r="C77" s="85"/>
      <c r="D77" s="85"/>
      <c r="E77" s="85"/>
      <c r="J77" s="85"/>
      <c r="K77" s="85"/>
      <c r="L77" s="86"/>
      <c r="M77" s="69">
        <v>82</v>
      </c>
      <c r="N77" s="70">
        <v>0</v>
      </c>
      <c r="O77" s="70">
        <v>0</v>
      </c>
      <c r="P77" s="70">
        <v>0</v>
      </c>
      <c r="Q77" s="70">
        <v>0</v>
      </c>
      <c r="R77" s="70">
        <f t="shared" si="75"/>
        <v>0</v>
      </c>
      <c r="S77" s="70">
        <f t="shared" si="76"/>
        <v>0</v>
      </c>
      <c r="T77" s="70">
        <f t="shared" si="77"/>
        <v>0</v>
      </c>
      <c r="U77" s="4">
        <f t="shared" si="68"/>
        <v>0</v>
      </c>
      <c r="V77" s="9">
        <f t="shared" si="69"/>
        <v>0</v>
      </c>
      <c r="W77" s="26">
        <f t="shared" si="70"/>
        <v>0</v>
      </c>
      <c r="X77" s="5">
        <f t="shared" si="15"/>
        <v>0</v>
      </c>
      <c r="Y77" s="30" t="e">
        <f t="shared" si="66"/>
        <v>#DIV/0!</v>
      </c>
      <c r="Z77" s="12"/>
      <c r="AA77" s="12"/>
      <c r="AB77" s="15"/>
      <c r="AC77" s="26">
        <f t="shared" si="37"/>
        <v>0</v>
      </c>
      <c r="AD77" s="56">
        <f t="shared" si="33"/>
        <v>81.5</v>
      </c>
      <c r="AE77" s="12"/>
      <c r="AF77" s="12"/>
      <c r="AG77" s="26">
        <f t="shared" si="50"/>
        <v>1</v>
      </c>
      <c r="AH77" s="5">
        <f t="shared" si="51"/>
        <v>0</v>
      </c>
      <c r="AI77" s="5">
        <f t="shared" si="52"/>
        <v>1</v>
      </c>
      <c r="AJ77" s="5">
        <f t="shared" si="53"/>
        <v>0</v>
      </c>
      <c r="AK77" s="56">
        <f t="shared" si="54"/>
        <v>0</v>
      </c>
      <c r="AL77" s="12"/>
      <c r="AM77" s="26">
        <f t="shared" si="71"/>
        <v>0</v>
      </c>
      <c r="AN77" s="5">
        <f t="shared" si="16"/>
        <v>0</v>
      </c>
      <c r="AO77" s="30" t="e">
        <f t="shared" si="38"/>
        <v>#DIV/0!</v>
      </c>
      <c r="AP77" s="12"/>
      <c r="AQ77" s="12"/>
      <c r="AR77" s="15"/>
      <c r="AS77" s="26">
        <f t="shared" si="34"/>
        <v>0</v>
      </c>
      <c r="AT77" s="56">
        <f t="shared" si="35"/>
        <v>81.5</v>
      </c>
      <c r="AU77" s="12"/>
      <c r="AV77" s="12"/>
      <c r="AW77" s="26">
        <f t="shared" si="55"/>
        <v>1</v>
      </c>
      <c r="AX77" s="5">
        <f t="shared" si="56"/>
        <v>0</v>
      </c>
      <c r="AY77" s="5">
        <f t="shared" si="57"/>
        <v>1</v>
      </c>
      <c r="AZ77" s="5">
        <f t="shared" si="58"/>
        <v>0</v>
      </c>
      <c r="BA77" s="56">
        <f t="shared" si="59"/>
        <v>0</v>
      </c>
      <c r="BB77" s="12"/>
      <c r="BC77" s="26">
        <f t="shared" si="72"/>
        <v>0</v>
      </c>
      <c r="BD77" s="5">
        <f t="shared" si="74"/>
        <v>0</v>
      </c>
      <c r="BE77" s="30" t="e">
        <f t="shared" si="73"/>
        <v>#DIV/0!</v>
      </c>
      <c r="BF77" s="12"/>
      <c r="BG77" s="12"/>
      <c r="BH77" s="15"/>
      <c r="BI77" s="26">
        <f t="shared" si="60"/>
        <v>0</v>
      </c>
      <c r="BJ77" s="56">
        <f t="shared" si="36"/>
        <v>81.5</v>
      </c>
      <c r="BK77" s="12"/>
      <c r="BL77" s="12"/>
      <c r="BM77" s="26">
        <f t="shared" si="61"/>
        <v>1</v>
      </c>
      <c r="BN77" s="5">
        <f t="shared" si="62"/>
        <v>0</v>
      </c>
      <c r="BO77" s="5">
        <f t="shared" si="63"/>
        <v>1</v>
      </c>
      <c r="BP77" s="5">
        <f t="shared" si="64"/>
        <v>0</v>
      </c>
      <c r="BQ77" s="56">
        <f t="shared" si="65"/>
        <v>0</v>
      </c>
      <c r="BR77" s="15"/>
      <c r="BT77" s="59" t="s">
        <v>65</v>
      </c>
    </row>
    <row r="78" spans="1:72" ht="15.75" customHeight="1" x14ac:dyDescent="0.25">
      <c r="B78" s="85"/>
      <c r="C78" s="85"/>
      <c r="D78" s="85"/>
      <c r="E78" s="85"/>
      <c r="J78" s="85"/>
      <c r="K78" s="85"/>
      <c r="L78" s="86"/>
      <c r="M78" s="65">
        <v>83</v>
      </c>
      <c r="N78" s="66">
        <v>0</v>
      </c>
      <c r="O78" s="66">
        <v>0</v>
      </c>
      <c r="P78" s="66">
        <v>0</v>
      </c>
      <c r="Q78" s="66">
        <v>0</v>
      </c>
      <c r="R78" s="66">
        <f t="shared" si="75"/>
        <v>0</v>
      </c>
      <c r="S78" s="66">
        <f t="shared" si="76"/>
        <v>0</v>
      </c>
      <c r="T78" s="66">
        <f t="shared" si="77"/>
        <v>0</v>
      </c>
      <c r="U78" s="4">
        <f t="shared" si="68"/>
        <v>0</v>
      </c>
      <c r="V78" s="9">
        <f t="shared" si="69"/>
        <v>0</v>
      </c>
      <c r="W78" s="26">
        <f t="shared" si="70"/>
        <v>0</v>
      </c>
      <c r="X78" s="5">
        <f t="shared" ref="X78:X90" si="78">X77+U78</f>
        <v>0</v>
      </c>
      <c r="Y78" s="30" t="e">
        <f t="shared" si="66"/>
        <v>#DIV/0!</v>
      </c>
      <c r="Z78" s="12"/>
      <c r="AA78" s="12"/>
      <c r="AB78" s="15"/>
      <c r="AC78" s="26">
        <f t="shared" si="37"/>
        <v>0</v>
      </c>
      <c r="AD78" s="56">
        <f t="shared" si="33"/>
        <v>82.5</v>
      </c>
      <c r="AE78" s="12"/>
      <c r="AF78" s="12"/>
      <c r="AG78" s="26">
        <f t="shared" si="50"/>
        <v>1</v>
      </c>
      <c r="AH78" s="5">
        <f t="shared" si="51"/>
        <v>0</v>
      </c>
      <c r="AI78" s="5">
        <f t="shared" si="52"/>
        <v>1</v>
      </c>
      <c r="AJ78" s="5">
        <f t="shared" si="53"/>
        <v>0</v>
      </c>
      <c r="AK78" s="56">
        <f t="shared" si="54"/>
        <v>0</v>
      </c>
      <c r="AL78" s="12"/>
      <c r="AM78" s="26">
        <f t="shared" si="71"/>
        <v>0</v>
      </c>
      <c r="AN78" s="5">
        <f t="shared" ref="AN78:AN90" si="79">V78+AN77</f>
        <v>0</v>
      </c>
      <c r="AO78" s="30" t="e">
        <f t="shared" si="38"/>
        <v>#DIV/0!</v>
      </c>
      <c r="AP78" s="12"/>
      <c r="AQ78" s="12"/>
      <c r="AR78" s="15"/>
      <c r="AS78" s="26">
        <f t="shared" si="34"/>
        <v>0</v>
      </c>
      <c r="AT78" s="56">
        <f t="shared" si="35"/>
        <v>82.5</v>
      </c>
      <c r="AU78" s="12"/>
      <c r="AV78" s="12"/>
      <c r="AW78" s="26">
        <f t="shared" si="55"/>
        <v>1</v>
      </c>
      <c r="AX78" s="5">
        <f t="shared" si="56"/>
        <v>0</v>
      </c>
      <c r="AY78" s="5">
        <f t="shared" si="57"/>
        <v>1</v>
      </c>
      <c r="AZ78" s="5">
        <f t="shared" si="58"/>
        <v>0</v>
      </c>
      <c r="BA78" s="56">
        <f t="shared" si="59"/>
        <v>0</v>
      </c>
      <c r="BB78" s="12"/>
      <c r="BC78" s="26">
        <f t="shared" si="72"/>
        <v>0</v>
      </c>
      <c r="BD78" s="5">
        <f t="shared" si="74"/>
        <v>0</v>
      </c>
      <c r="BE78" s="30" t="e">
        <f t="shared" si="73"/>
        <v>#DIV/0!</v>
      </c>
      <c r="BF78" s="12"/>
      <c r="BG78" s="12"/>
      <c r="BH78" s="15"/>
      <c r="BI78" s="26">
        <f t="shared" si="60"/>
        <v>0</v>
      </c>
      <c r="BJ78" s="56">
        <f t="shared" si="36"/>
        <v>82.5</v>
      </c>
      <c r="BK78" s="12"/>
      <c r="BL78" s="12"/>
      <c r="BM78" s="26">
        <f t="shared" si="61"/>
        <v>1</v>
      </c>
      <c r="BN78" s="5">
        <f t="shared" si="62"/>
        <v>0</v>
      </c>
      <c r="BO78" s="5">
        <f t="shared" si="63"/>
        <v>1</v>
      </c>
      <c r="BP78" s="5">
        <f t="shared" si="64"/>
        <v>0</v>
      </c>
      <c r="BQ78" s="56">
        <f t="shared" si="65"/>
        <v>0</v>
      </c>
      <c r="BR78" s="15"/>
      <c r="BT78" s="59" t="s">
        <v>150</v>
      </c>
    </row>
    <row r="79" spans="1:72" ht="15.75" customHeight="1" x14ac:dyDescent="0.25">
      <c r="A79" s="85"/>
      <c r="B79" s="85"/>
      <c r="C79" s="85"/>
      <c r="D79" s="85"/>
      <c r="E79" s="85"/>
      <c r="J79" s="85"/>
      <c r="K79" s="85"/>
      <c r="L79" s="86"/>
      <c r="M79" s="69">
        <v>84</v>
      </c>
      <c r="N79" s="70">
        <v>0</v>
      </c>
      <c r="O79" s="70">
        <v>0</v>
      </c>
      <c r="P79" s="70">
        <v>0</v>
      </c>
      <c r="Q79" s="70">
        <v>0</v>
      </c>
      <c r="R79" s="70">
        <f t="shared" si="75"/>
        <v>0</v>
      </c>
      <c r="S79" s="70">
        <f t="shared" si="76"/>
        <v>0</v>
      </c>
      <c r="T79" s="70">
        <f t="shared" si="77"/>
        <v>0</v>
      </c>
      <c r="U79" s="4">
        <f t="shared" si="68"/>
        <v>0</v>
      </c>
      <c r="V79" s="9">
        <f t="shared" si="69"/>
        <v>0</v>
      </c>
      <c r="W79" s="26">
        <f t="shared" si="70"/>
        <v>0</v>
      </c>
      <c r="X79" s="5">
        <f t="shared" si="78"/>
        <v>0</v>
      </c>
      <c r="Y79" s="30" t="e">
        <f t="shared" si="66"/>
        <v>#DIV/0!</v>
      </c>
      <c r="Z79" s="12"/>
      <c r="AA79" s="12"/>
      <c r="AB79" s="15"/>
      <c r="AC79" s="26">
        <f t="shared" si="37"/>
        <v>0</v>
      </c>
      <c r="AD79" s="56">
        <f t="shared" si="33"/>
        <v>83.5</v>
      </c>
      <c r="AE79" s="12"/>
      <c r="AF79" s="12"/>
      <c r="AG79" s="26">
        <f t="shared" ref="AG79:AG86" si="80">IF($M79&gt;=$B$30,1,0)</f>
        <v>1</v>
      </c>
      <c r="AH79" s="5">
        <f t="shared" ref="AH79:AH86" si="81">IF($M79&lt;=$D$30,1,0)</f>
        <v>0</v>
      </c>
      <c r="AI79" s="5">
        <f t="shared" si="52"/>
        <v>1</v>
      </c>
      <c r="AJ79" s="5">
        <f t="shared" si="53"/>
        <v>0</v>
      </c>
      <c r="AK79" s="56">
        <f t="shared" si="54"/>
        <v>0</v>
      </c>
      <c r="AL79" s="12"/>
      <c r="AM79" s="26">
        <f t="shared" si="71"/>
        <v>0</v>
      </c>
      <c r="AN79" s="5">
        <f t="shared" si="79"/>
        <v>0</v>
      </c>
      <c r="AO79" s="30" t="e">
        <f t="shared" si="38"/>
        <v>#DIV/0!</v>
      </c>
      <c r="AP79" s="12"/>
      <c r="AQ79" s="12"/>
      <c r="AR79" s="15"/>
      <c r="AS79" s="26">
        <f t="shared" si="34"/>
        <v>0</v>
      </c>
      <c r="AT79" s="56">
        <f t="shared" si="35"/>
        <v>83.5</v>
      </c>
      <c r="AU79" s="12"/>
      <c r="AV79" s="12"/>
      <c r="AW79" s="26">
        <f t="shared" ref="AW79:AW86" si="82">IF($M79&gt;=$G$30,1,0)</f>
        <v>1</v>
      </c>
      <c r="AX79" s="5">
        <f t="shared" ref="AX79:AX86" si="83">IF($M79&lt;=$I$30,1,0)</f>
        <v>0</v>
      </c>
      <c r="AY79" s="5">
        <f t="shared" si="57"/>
        <v>1</v>
      </c>
      <c r="AZ79" s="5">
        <f t="shared" si="58"/>
        <v>0</v>
      </c>
      <c r="BA79" s="56">
        <f t="shared" si="59"/>
        <v>0</v>
      </c>
      <c r="BB79" s="12"/>
      <c r="BC79" s="26">
        <f t="shared" si="72"/>
        <v>0</v>
      </c>
      <c r="BD79" s="5">
        <f t="shared" si="74"/>
        <v>0</v>
      </c>
      <c r="BE79" s="30" t="e">
        <f t="shared" si="73"/>
        <v>#DIV/0!</v>
      </c>
      <c r="BF79" s="12"/>
      <c r="BG79" s="12"/>
      <c r="BH79" s="15"/>
      <c r="BI79" s="26">
        <f t="shared" ref="BI79:BI86" si="84">SUM(T74:T83)</f>
        <v>0</v>
      </c>
      <c r="BJ79" s="56">
        <f t="shared" si="36"/>
        <v>83.5</v>
      </c>
      <c r="BK79" s="12"/>
      <c r="BL79" s="12"/>
      <c r="BM79" s="26">
        <f t="shared" ref="BM79:BM86" si="85">IF($M79&gt;=$B$39,1,0)</f>
        <v>1</v>
      </c>
      <c r="BN79" s="5">
        <f t="shared" ref="BN79:BN86" si="86">IF($M79&lt;=$D$39,1,0)</f>
        <v>0</v>
      </c>
      <c r="BO79" s="5">
        <f t="shared" si="63"/>
        <v>1</v>
      </c>
      <c r="BP79" s="5">
        <f t="shared" ref="BP79:BP86" si="87">IF(BO79=2,T79,0)</f>
        <v>0</v>
      </c>
      <c r="BQ79" s="56">
        <f t="shared" ref="BQ79:BQ86" si="88">IF(BM79=1,T79,0)</f>
        <v>0</v>
      </c>
      <c r="BR79" s="15"/>
      <c r="BT79" s="59" t="s">
        <v>64</v>
      </c>
    </row>
    <row r="80" spans="1:72" ht="15.75" customHeight="1" x14ac:dyDescent="0.25">
      <c r="A80" s="85"/>
      <c r="B80" s="85"/>
      <c r="C80" s="85"/>
      <c r="D80" s="85"/>
      <c r="E80" s="85"/>
      <c r="J80" s="85"/>
      <c r="K80" s="85"/>
      <c r="L80" s="86"/>
      <c r="M80" s="65">
        <v>85</v>
      </c>
      <c r="N80" s="66">
        <v>0</v>
      </c>
      <c r="O80" s="66">
        <v>0</v>
      </c>
      <c r="P80" s="66">
        <v>0</v>
      </c>
      <c r="Q80" s="66">
        <v>0</v>
      </c>
      <c r="R80" s="66">
        <f t="shared" si="75"/>
        <v>0</v>
      </c>
      <c r="S80" s="66">
        <f t="shared" si="76"/>
        <v>0</v>
      </c>
      <c r="T80" s="66">
        <f t="shared" si="77"/>
        <v>0</v>
      </c>
      <c r="U80" s="4">
        <f t="shared" si="68"/>
        <v>0</v>
      </c>
      <c r="V80" s="9">
        <f t="shared" si="69"/>
        <v>0</v>
      </c>
      <c r="W80" s="26">
        <f t="shared" si="70"/>
        <v>0</v>
      </c>
      <c r="X80" s="5">
        <f t="shared" si="78"/>
        <v>0</v>
      </c>
      <c r="Y80" s="30" t="e">
        <f t="shared" si="66"/>
        <v>#DIV/0!</v>
      </c>
      <c r="Z80" s="12"/>
      <c r="AA80" s="12"/>
      <c r="AB80" s="15"/>
      <c r="AC80" s="26">
        <f t="shared" si="37"/>
        <v>0</v>
      </c>
      <c r="AD80" s="56">
        <f t="shared" si="33"/>
        <v>84.5</v>
      </c>
      <c r="AE80" s="12"/>
      <c r="AF80" s="12"/>
      <c r="AG80" s="26">
        <f t="shared" si="80"/>
        <v>1</v>
      </c>
      <c r="AH80" s="5">
        <f t="shared" si="81"/>
        <v>0</v>
      </c>
      <c r="AI80" s="5">
        <f t="shared" si="52"/>
        <v>1</v>
      </c>
      <c r="AJ80" s="5">
        <f t="shared" si="53"/>
        <v>0</v>
      </c>
      <c r="AK80" s="56">
        <f t="shared" si="54"/>
        <v>0</v>
      </c>
      <c r="AL80" s="12"/>
      <c r="AM80" s="26">
        <f t="shared" si="71"/>
        <v>0</v>
      </c>
      <c r="AN80" s="5">
        <f t="shared" si="79"/>
        <v>0</v>
      </c>
      <c r="AO80" s="30" t="e">
        <f t="shared" si="38"/>
        <v>#DIV/0!</v>
      </c>
      <c r="AP80" s="12"/>
      <c r="AQ80" s="12"/>
      <c r="AR80" s="15"/>
      <c r="AS80" s="26">
        <f t="shared" si="34"/>
        <v>0</v>
      </c>
      <c r="AT80" s="56">
        <f t="shared" si="35"/>
        <v>84.5</v>
      </c>
      <c r="AU80" s="12"/>
      <c r="AV80" s="12"/>
      <c r="AW80" s="26">
        <f t="shared" si="82"/>
        <v>1</v>
      </c>
      <c r="AX80" s="5">
        <f t="shared" si="83"/>
        <v>0</v>
      </c>
      <c r="AY80" s="5">
        <f t="shared" si="57"/>
        <v>1</v>
      </c>
      <c r="AZ80" s="5">
        <f t="shared" si="58"/>
        <v>0</v>
      </c>
      <c r="BA80" s="56">
        <f t="shared" si="59"/>
        <v>0</v>
      </c>
      <c r="BB80" s="12"/>
      <c r="BC80" s="26">
        <f t="shared" si="72"/>
        <v>0</v>
      </c>
      <c r="BD80" s="5">
        <f t="shared" si="74"/>
        <v>0</v>
      </c>
      <c r="BE80" s="30" t="e">
        <f t="shared" si="73"/>
        <v>#DIV/0!</v>
      </c>
      <c r="BF80" s="12"/>
      <c r="BG80" s="12"/>
      <c r="BH80" s="15"/>
      <c r="BI80" s="26">
        <f t="shared" si="84"/>
        <v>0</v>
      </c>
      <c r="BJ80" s="56">
        <f t="shared" si="36"/>
        <v>84.5</v>
      </c>
      <c r="BK80" s="12"/>
      <c r="BL80" s="12"/>
      <c r="BM80" s="26">
        <f t="shared" si="85"/>
        <v>1</v>
      </c>
      <c r="BN80" s="5">
        <f t="shared" si="86"/>
        <v>0</v>
      </c>
      <c r="BO80" s="5">
        <f t="shared" si="63"/>
        <v>1</v>
      </c>
      <c r="BP80" s="5">
        <f t="shared" si="87"/>
        <v>0</v>
      </c>
      <c r="BQ80" s="56">
        <f t="shared" si="88"/>
        <v>0</v>
      </c>
      <c r="BR80" s="15"/>
    </row>
    <row r="81" spans="1:70" ht="15.75" customHeight="1" x14ac:dyDescent="0.25">
      <c r="A81" s="85"/>
      <c r="B81" s="85"/>
      <c r="C81" s="85"/>
      <c r="D81" s="85"/>
      <c r="E81" s="85"/>
      <c r="J81" s="85"/>
      <c r="K81" s="85"/>
      <c r="L81" s="86"/>
      <c r="M81" s="69">
        <v>86</v>
      </c>
      <c r="N81" s="70">
        <v>0</v>
      </c>
      <c r="O81" s="70">
        <v>0</v>
      </c>
      <c r="P81" s="70">
        <v>0</v>
      </c>
      <c r="Q81" s="70">
        <v>0</v>
      </c>
      <c r="R81" s="70">
        <f t="shared" si="75"/>
        <v>0</v>
      </c>
      <c r="S81" s="70">
        <f t="shared" si="76"/>
        <v>0</v>
      </c>
      <c r="T81" s="70">
        <f t="shared" si="77"/>
        <v>0</v>
      </c>
      <c r="U81" s="4">
        <f t="shared" si="68"/>
        <v>0</v>
      </c>
      <c r="V81" s="9">
        <f t="shared" si="69"/>
        <v>0</v>
      </c>
      <c r="W81" s="26">
        <f t="shared" si="70"/>
        <v>0</v>
      </c>
      <c r="X81" s="5">
        <f t="shared" si="78"/>
        <v>0</v>
      </c>
      <c r="Y81" s="30" t="e">
        <f t="shared" si="66"/>
        <v>#DIV/0!</v>
      </c>
      <c r="Z81" s="12"/>
      <c r="AA81" s="12"/>
      <c r="AB81" s="15"/>
      <c r="AC81" s="26">
        <f t="shared" si="37"/>
        <v>0</v>
      </c>
      <c r="AD81" s="56">
        <f t="shared" ref="AD81:AD86" si="89">IF(AC81=MAX($AC$10:$AC$90),M81-0.5,"")</f>
        <v>85.5</v>
      </c>
      <c r="AE81" s="12"/>
      <c r="AF81" s="12"/>
      <c r="AG81" s="26">
        <f t="shared" si="80"/>
        <v>1</v>
      </c>
      <c r="AH81" s="5">
        <f t="shared" si="81"/>
        <v>0</v>
      </c>
      <c r="AI81" s="5">
        <f t="shared" si="52"/>
        <v>1</v>
      </c>
      <c r="AJ81" s="5">
        <f t="shared" si="53"/>
        <v>0</v>
      </c>
      <c r="AK81" s="56">
        <f t="shared" si="54"/>
        <v>0</v>
      </c>
      <c r="AL81" s="12"/>
      <c r="AM81" s="26">
        <f t="shared" si="71"/>
        <v>0</v>
      </c>
      <c r="AN81" s="5">
        <f t="shared" si="79"/>
        <v>0</v>
      </c>
      <c r="AO81" s="30" t="e">
        <f t="shared" si="38"/>
        <v>#DIV/0!</v>
      </c>
      <c r="AP81" s="12"/>
      <c r="AQ81" s="12"/>
      <c r="AR81" s="15"/>
      <c r="AS81" s="26">
        <f t="shared" ref="AS81:AS86" si="90">SUM(V76:V85)</f>
        <v>0</v>
      </c>
      <c r="AT81" s="56">
        <f t="shared" ref="AT81:AT85" si="91">IF(AS81=MAX($AS$10:$AS$90),M81-0.5,"")</f>
        <v>85.5</v>
      </c>
      <c r="AU81" s="12"/>
      <c r="AV81" s="12"/>
      <c r="AW81" s="26">
        <f t="shared" si="82"/>
        <v>1</v>
      </c>
      <c r="AX81" s="5">
        <f t="shared" si="83"/>
        <v>0</v>
      </c>
      <c r="AY81" s="5">
        <f t="shared" si="57"/>
        <v>1</v>
      </c>
      <c r="AZ81" s="5">
        <f t="shared" si="58"/>
        <v>0</v>
      </c>
      <c r="BA81" s="56">
        <f t="shared" si="59"/>
        <v>0</v>
      </c>
      <c r="BB81" s="12"/>
      <c r="BC81" s="26">
        <f t="shared" si="72"/>
        <v>0</v>
      </c>
      <c r="BD81" s="5">
        <f t="shared" si="74"/>
        <v>0</v>
      </c>
      <c r="BE81" s="30" t="e">
        <f t="shared" si="73"/>
        <v>#DIV/0!</v>
      </c>
      <c r="BF81" s="12"/>
      <c r="BG81" s="12"/>
      <c r="BH81" s="15"/>
      <c r="BI81" s="26">
        <f t="shared" si="84"/>
        <v>0</v>
      </c>
      <c r="BJ81" s="56">
        <f t="shared" ref="BJ81:BJ85" si="92">IF(BI81=MAX($BI$10:$BI$90),M81-0.5,"")</f>
        <v>85.5</v>
      </c>
      <c r="BK81" s="12"/>
      <c r="BL81" s="12"/>
      <c r="BM81" s="26">
        <f t="shared" si="85"/>
        <v>1</v>
      </c>
      <c r="BN81" s="5">
        <f t="shared" si="86"/>
        <v>0</v>
      </c>
      <c r="BO81" s="5">
        <f t="shared" si="63"/>
        <v>1</v>
      </c>
      <c r="BP81" s="5">
        <f t="shared" si="87"/>
        <v>0</v>
      </c>
      <c r="BQ81" s="56">
        <f t="shared" si="88"/>
        <v>0</v>
      </c>
      <c r="BR81" s="15"/>
    </row>
    <row r="82" spans="1:70" ht="16.5" customHeight="1" x14ac:dyDescent="0.25">
      <c r="A82" s="85"/>
      <c r="B82" s="85"/>
      <c r="C82" s="85"/>
      <c r="D82" s="85"/>
      <c r="E82" s="85"/>
      <c r="J82" s="85"/>
      <c r="K82" s="85"/>
      <c r="L82" s="86"/>
      <c r="M82" s="65">
        <v>87</v>
      </c>
      <c r="N82" s="66">
        <v>0</v>
      </c>
      <c r="O82" s="66">
        <v>0</v>
      </c>
      <c r="P82" s="66">
        <v>0</v>
      </c>
      <c r="Q82" s="66">
        <v>0</v>
      </c>
      <c r="R82" s="66">
        <f t="shared" si="75"/>
        <v>0</v>
      </c>
      <c r="S82" s="66">
        <f t="shared" si="76"/>
        <v>0</v>
      </c>
      <c r="T82" s="66">
        <f t="shared" si="77"/>
        <v>0</v>
      </c>
      <c r="U82" s="4">
        <f t="shared" si="68"/>
        <v>0</v>
      </c>
      <c r="V82" s="9">
        <f t="shared" si="69"/>
        <v>0</v>
      </c>
      <c r="W82" s="26">
        <f t="shared" si="70"/>
        <v>0</v>
      </c>
      <c r="X82" s="5">
        <f t="shared" si="78"/>
        <v>0</v>
      </c>
      <c r="Y82" s="30" t="e">
        <f t="shared" si="66"/>
        <v>#DIV/0!</v>
      </c>
      <c r="Z82" s="12"/>
      <c r="AA82" s="12"/>
      <c r="AB82" s="15"/>
      <c r="AC82" s="26">
        <f t="shared" ref="AC82:AC85" si="93">SUM(U77:U86)</f>
        <v>0</v>
      </c>
      <c r="AD82" s="56">
        <f t="shared" si="89"/>
        <v>86.5</v>
      </c>
      <c r="AE82" s="12"/>
      <c r="AF82" s="12"/>
      <c r="AG82" s="26">
        <f t="shared" si="80"/>
        <v>1</v>
      </c>
      <c r="AH82" s="5">
        <f t="shared" si="81"/>
        <v>0</v>
      </c>
      <c r="AI82" s="5">
        <f t="shared" si="52"/>
        <v>1</v>
      </c>
      <c r="AJ82" s="5">
        <f t="shared" si="53"/>
        <v>0</v>
      </c>
      <c r="AK82" s="56">
        <f t="shared" si="54"/>
        <v>0</v>
      </c>
      <c r="AL82" s="12"/>
      <c r="AM82" s="26">
        <f t="shared" si="71"/>
        <v>0</v>
      </c>
      <c r="AN82" s="5">
        <f t="shared" si="79"/>
        <v>0</v>
      </c>
      <c r="AO82" s="30" t="e">
        <f t="shared" si="38"/>
        <v>#DIV/0!</v>
      </c>
      <c r="AP82" s="12"/>
      <c r="AQ82" s="12"/>
      <c r="AR82" s="15"/>
      <c r="AS82" s="26">
        <f t="shared" si="90"/>
        <v>0</v>
      </c>
      <c r="AT82" s="56">
        <f t="shared" si="91"/>
        <v>86.5</v>
      </c>
      <c r="AU82" s="12"/>
      <c r="AV82" s="12"/>
      <c r="AW82" s="26">
        <f t="shared" si="82"/>
        <v>1</v>
      </c>
      <c r="AX82" s="5">
        <f t="shared" si="83"/>
        <v>0</v>
      </c>
      <c r="AY82" s="5">
        <f t="shared" si="57"/>
        <v>1</v>
      </c>
      <c r="AZ82" s="5">
        <f t="shared" si="58"/>
        <v>0</v>
      </c>
      <c r="BA82" s="56">
        <f t="shared" si="59"/>
        <v>0</v>
      </c>
      <c r="BB82" s="12"/>
      <c r="BC82" s="26">
        <f t="shared" si="72"/>
        <v>0</v>
      </c>
      <c r="BD82" s="5">
        <f t="shared" si="74"/>
        <v>0</v>
      </c>
      <c r="BE82" s="30" t="e">
        <f t="shared" si="73"/>
        <v>#DIV/0!</v>
      </c>
      <c r="BF82" s="12"/>
      <c r="BG82" s="12"/>
      <c r="BH82" s="15"/>
      <c r="BI82" s="26">
        <f t="shared" si="84"/>
        <v>0</v>
      </c>
      <c r="BJ82" s="56">
        <f t="shared" si="92"/>
        <v>86.5</v>
      </c>
      <c r="BK82" s="12"/>
      <c r="BL82" s="12"/>
      <c r="BM82" s="26">
        <f t="shared" si="85"/>
        <v>1</v>
      </c>
      <c r="BN82" s="5">
        <f t="shared" si="86"/>
        <v>0</v>
      </c>
      <c r="BO82" s="5">
        <f t="shared" si="63"/>
        <v>1</v>
      </c>
      <c r="BP82" s="5">
        <f t="shared" si="87"/>
        <v>0</v>
      </c>
      <c r="BQ82" s="56">
        <f t="shared" si="88"/>
        <v>0</v>
      </c>
      <c r="BR82" s="15"/>
    </row>
    <row r="83" spans="1:70" x14ac:dyDescent="0.25">
      <c r="A83" s="85"/>
      <c r="B83" s="85"/>
      <c r="C83" s="85"/>
      <c r="D83" s="85"/>
      <c r="E83" s="85"/>
      <c r="J83" s="85"/>
      <c r="K83" s="85"/>
      <c r="L83" s="86"/>
      <c r="M83" s="69">
        <v>88</v>
      </c>
      <c r="N83" s="70">
        <v>0</v>
      </c>
      <c r="O83" s="70">
        <v>0</v>
      </c>
      <c r="P83" s="70">
        <v>0</v>
      </c>
      <c r="Q83" s="70">
        <v>0</v>
      </c>
      <c r="R83" s="70">
        <f t="shared" si="75"/>
        <v>0</v>
      </c>
      <c r="S83" s="70">
        <f t="shared" si="76"/>
        <v>0</v>
      </c>
      <c r="T83" s="70">
        <f t="shared" si="77"/>
        <v>0</v>
      </c>
      <c r="U83" s="4">
        <f t="shared" si="68"/>
        <v>0</v>
      </c>
      <c r="V83" s="9">
        <f t="shared" si="69"/>
        <v>0</v>
      </c>
      <c r="W83" s="26">
        <f t="shared" si="70"/>
        <v>0</v>
      </c>
      <c r="X83" s="5">
        <f t="shared" si="78"/>
        <v>0</v>
      </c>
      <c r="Y83" s="30" t="e">
        <f t="shared" si="66"/>
        <v>#DIV/0!</v>
      </c>
      <c r="Z83" s="12"/>
      <c r="AA83" s="12"/>
      <c r="AB83" s="15"/>
      <c r="AC83" s="26">
        <f t="shared" si="93"/>
        <v>0</v>
      </c>
      <c r="AD83" s="56">
        <f t="shared" si="89"/>
        <v>87.5</v>
      </c>
      <c r="AE83" s="12"/>
      <c r="AF83" s="12"/>
      <c r="AG83" s="26">
        <f t="shared" si="80"/>
        <v>1</v>
      </c>
      <c r="AH83" s="5">
        <f t="shared" si="81"/>
        <v>0</v>
      </c>
      <c r="AI83" s="5">
        <f t="shared" si="52"/>
        <v>1</v>
      </c>
      <c r="AJ83" s="5">
        <f t="shared" si="53"/>
        <v>0</v>
      </c>
      <c r="AK83" s="56">
        <f t="shared" si="54"/>
        <v>0</v>
      </c>
      <c r="AL83" s="12"/>
      <c r="AM83" s="26">
        <f t="shared" si="71"/>
        <v>0</v>
      </c>
      <c r="AN83" s="5">
        <f t="shared" si="79"/>
        <v>0</v>
      </c>
      <c r="AO83" s="30" t="e">
        <f t="shared" si="38"/>
        <v>#DIV/0!</v>
      </c>
      <c r="AP83" s="12"/>
      <c r="AQ83" s="12"/>
      <c r="AR83" s="15"/>
      <c r="AS83" s="26">
        <f t="shared" si="90"/>
        <v>0</v>
      </c>
      <c r="AT83" s="56">
        <f t="shared" si="91"/>
        <v>87.5</v>
      </c>
      <c r="AU83" s="12"/>
      <c r="AV83" s="12"/>
      <c r="AW83" s="26">
        <f t="shared" si="82"/>
        <v>1</v>
      </c>
      <c r="AX83" s="5">
        <f t="shared" si="83"/>
        <v>0</v>
      </c>
      <c r="AY83" s="5">
        <f t="shared" si="57"/>
        <v>1</v>
      </c>
      <c r="AZ83" s="5">
        <f t="shared" si="58"/>
        <v>0</v>
      </c>
      <c r="BA83" s="56">
        <f t="shared" si="59"/>
        <v>0</v>
      </c>
      <c r="BB83" s="12"/>
      <c r="BC83" s="26">
        <f t="shared" si="72"/>
        <v>0</v>
      </c>
      <c r="BD83" s="5">
        <f t="shared" si="74"/>
        <v>0</v>
      </c>
      <c r="BE83" s="30" t="e">
        <f t="shared" si="73"/>
        <v>#DIV/0!</v>
      </c>
      <c r="BF83" s="12"/>
      <c r="BG83" s="12"/>
      <c r="BH83" s="15"/>
      <c r="BI83" s="26">
        <f t="shared" si="84"/>
        <v>0</v>
      </c>
      <c r="BJ83" s="56">
        <f t="shared" si="92"/>
        <v>87.5</v>
      </c>
      <c r="BK83" s="12"/>
      <c r="BL83" s="12"/>
      <c r="BM83" s="26">
        <f t="shared" si="85"/>
        <v>1</v>
      </c>
      <c r="BN83" s="5">
        <f t="shared" si="86"/>
        <v>0</v>
      </c>
      <c r="BO83" s="5">
        <f t="shared" si="63"/>
        <v>1</v>
      </c>
      <c r="BP83" s="5">
        <f t="shared" si="87"/>
        <v>0</v>
      </c>
      <c r="BQ83" s="56">
        <f t="shared" si="88"/>
        <v>0</v>
      </c>
      <c r="BR83" s="15"/>
    </row>
    <row r="84" spans="1:70" x14ac:dyDescent="0.25">
      <c r="L84" s="74"/>
      <c r="M84" s="65">
        <v>89</v>
      </c>
      <c r="N84" s="66">
        <v>0</v>
      </c>
      <c r="O84" s="66">
        <v>0</v>
      </c>
      <c r="P84" s="66">
        <v>0</v>
      </c>
      <c r="Q84" s="66">
        <v>0</v>
      </c>
      <c r="R84" s="66">
        <f t="shared" si="75"/>
        <v>0</v>
      </c>
      <c r="S84" s="66">
        <f t="shared" si="76"/>
        <v>0</v>
      </c>
      <c r="T84" s="66">
        <f t="shared" si="77"/>
        <v>0</v>
      </c>
      <c r="U84" s="4">
        <f t="shared" si="68"/>
        <v>0</v>
      </c>
      <c r="V84" s="9">
        <f t="shared" si="69"/>
        <v>0</v>
      </c>
      <c r="W84" s="26">
        <f t="shared" si="70"/>
        <v>0</v>
      </c>
      <c r="X84" s="5">
        <f t="shared" si="78"/>
        <v>0</v>
      </c>
      <c r="Y84" s="30" t="e">
        <f t="shared" si="66"/>
        <v>#DIV/0!</v>
      </c>
      <c r="Z84" s="12"/>
      <c r="AA84" s="12"/>
      <c r="AB84" s="15"/>
      <c r="AC84" s="26">
        <f t="shared" si="93"/>
        <v>0</v>
      </c>
      <c r="AD84" s="56">
        <f t="shared" si="89"/>
        <v>88.5</v>
      </c>
      <c r="AE84" s="12"/>
      <c r="AF84" s="12"/>
      <c r="AG84" s="26">
        <f t="shared" si="80"/>
        <v>1</v>
      </c>
      <c r="AH84" s="5">
        <f t="shared" si="81"/>
        <v>0</v>
      </c>
      <c r="AI84" s="5">
        <f t="shared" si="52"/>
        <v>1</v>
      </c>
      <c r="AJ84" s="5">
        <f t="shared" si="53"/>
        <v>0</v>
      </c>
      <c r="AK84" s="56">
        <f t="shared" si="54"/>
        <v>0</v>
      </c>
      <c r="AL84" s="12"/>
      <c r="AM84" s="26">
        <f t="shared" si="71"/>
        <v>0</v>
      </c>
      <c r="AN84" s="5">
        <f t="shared" si="79"/>
        <v>0</v>
      </c>
      <c r="AO84" s="30" t="e">
        <f t="shared" si="38"/>
        <v>#DIV/0!</v>
      </c>
      <c r="AP84" s="12"/>
      <c r="AQ84" s="12"/>
      <c r="AR84" s="15"/>
      <c r="AS84" s="26">
        <f t="shared" si="90"/>
        <v>0</v>
      </c>
      <c r="AT84" s="56">
        <f t="shared" si="91"/>
        <v>88.5</v>
      </c>
      <c r="AU84" s="12"/>
      <c r="AV84" s="12"/>
      <c r="AW84" s="26">
        <f t="shared" si="82"/>
        <v>1</v>
      </c>
      <c r="AX84" s="5">
        <f t="shared" si="83"/>
        <v>0</v>
      </c>
      <c r="AY84" s="5">
        <f t="shared" si="57"/>
        <v>1</v>
      </c>
      <c r="AZ84" s="5">
        <f t="shared" si="58"/>
        <v>0</v>
      </c>
      <c r="BA84" s="56">
        <f t="shared" si="59"/>
        <v>0</v>
      </c>
      <c r="BB84" s="12"/>
      <c r="BC84" s="26">
        <f t="shared" si="72"/>
        <v>0</v>
      </c>
      <c r="BD84" s="5">
        <f t="shared" si="74"/>
        <v>0</v>
      </c>
      <c r="BE84" s="30" t="e">
        <f t="shared" si="73"/>
        <v>#DIV/0!</v>
      </c>
      <c r="BF84" s="12"/>
      <c r="BG84" s="12"/>
      <c r="BH84" s="15"/>
      <c r="BI84" s="26">
        <f t="shared" si="84"/>
        <v>0</v>
      </c>
      <c r="BJ84" s="56">
        <f t="shared" si="92"/>
        <v>88.5</v>
      </c>
      <c r="BK84" s="12"/>
      <c r="BL84" s="12"/>
      <c r="BM84" s="26">
        <f t="shared" si="85"/>
        <v>1</v>
      </c>
      <c r="BN84" s="5">
        <f t="shared" si="86"/>
        <v>0</v>
      </c>
      <c r="BO84" s="5">
        <f t="shared" si="63"/>
        <v>1</v>
      </c>
      <c r="BP84" s="5">
        <f t="shared" si="87"/>
        <v>0</v>
      </c>
      <c r="BQ84" s="56">
        <f t="shared" si="88"/>
        <v>0</v>
      </c>
      <c r="BR84" s="15"/>
    </row>
    <row r="85" spans="1:70" x14ac:dyDescent="0.25">
      <c r="F85" s="85"/>
      <c r="G85" s="85"/>
      <c r="H85" s="85"/>
      <c r="I85" s="85"/>
      <c r="L85" s="74"/>
      <c r="M85" s="69">
        <v>90</v>
      </c>
      <c r="N85" s="70">
        <v>0</v>
      </c>
      <c r="O85" s="70">
        <v>0</v>
      </c>
      <c r="P85" s="70">
        <v>0</v>
      </c>
      <c r="Q85" s="70">
        <v>0</v>
      </c>
      <c r="R85" s="70">
        <f t="shared" si="75"/>
        <v>0</v>
      </c>
      <c r="S85" s="70">
        <f t="shared" si="76"/>
        <v>0</v>
      </c>
      <c r="T85" s="70">
        <f t="shared" si="77"/>
        <v>0</v>
      </c>
      <c r="U85" s="4">
        <f t="shared" si="68"/>
        <v>0</v>
      </c>
      <c r="V85" s="9">
        <f t="shared" si="69"/>
        <v>0</v>
      </c>
      <c r="W85" s="26">
        <f t="shared" si="70"/>
        <v>0</v>
      </c>
      <c r="X85" s="5">
        <f t="shared" si="78"/>
        <v>0</v>
      </c>
      <c r="Y85" s="30" t="e">
        <f t="shared" si="66"/>
        <v>#DIV/0!</v>
      </c>
      <c r="Z85" s="12"/>
      <c r="AA85" s="12"/>
      <c r="AB85" s="15"/>
      <c r="AC85" s="26">
        <f t="shared" si="93"/>
        <v>0</v>
      </c>
      <c r="AD85" s="56">
        <f t="shared" si="89"/>
        <v>89.5</v>
      </c>
      <c r="AE85" s="12"/>
      <c r="AF85" s="12"/>
      <c r="AG85" s="26">
        <f t="shared" si="80"/>
        <v>1</v>
      </c>
      <c r="AH85" s="5">
        <f t="shared" si="81"/>
        <v>0</v>
      </c>
      <c r="AI85" s="5">
        <f t="shared" si="52"/>
        <v>1</v>
      </c>
      <c r="AJ85" s="5">
        <f t="shared" si="53"/>
        <v>0</v>
      </c>
      <c r="AK85" s="56">
        <f t="shared" si="54"/>
        <v>0</v>
      </c>
      <c r="AL85" s="12"/>
      <c r="AM85" s="26">
        <f t="shared" si="71"/>
        <v>0</v>
      </c>
      <c r="AN85" s="5">
        <f t="shared" si="79"/>
        <v>0</v>
      </c>
      <c r="AO85" s="30" t="e">
        <f t="shared" si="38"/>
        <v>#DIV/0!</v>
      </c>
      <c r="AP85" s="12"/>
      <c r="AQ85" s="12"/>
      <c r="AR85" s="15"/>
      <c r="AS85" s="26">
        <f t="shared" si="90"/>
        <v>0</v>
      </c>
      <c r="AT85" s="56">
        <f t="shared" si="91"/>
        <v>89.5</v>
      </c>
      <c r="AU85" s="12"/>
      <c r="AV85" s="12"/>
      <c r="AW85" s="26">
        <f t="shared" si="82"/>
        <v>1</v>
      </c>
      <c r="AX85" s="5">
        <f t="shared" si="83"/>
        <v>0</v>
      </c>
      <c r="AY85" s="5">
        <f t="shared" si="57"/>
        <v>1</v>
      </c>
      <c r="AZ85" s="5">
        <f t="shared" si="58"/>
        <v>0</v>
      </c>
      <c r="BA85" s="56">
        <f t="shared" si="59"/>
        <v>0</v>
      </c>
      <c r="BB85" s="12"/>
      <c r="BC85" s="26">
        <f t="shared" si="72"/>
        <v>0</v>
      </c>
      <c r="BD85" s="5">
        <f t="shared" si="74"/>
        <v>0</v>
      </c>
      <c r="BE85" s="30" t="e">
        <f t="shared" si="73"/>
        <v>#DIV/0!</v>
      </c>
      <c r="BF85" s="12"/>
      <c r="BG85" s="12"/>
      <c r="BH85" s="15"/>
      <c r="BI85" s="26">
        <f t="shared" si="84"/>
        <v>0</v>
      </c>
      <c r="BJ85" s="56">
        <f t="shared" si="92"/>
        <v>89.5</v>
      </c>
      <c r="BK85" s="12"/>
      <c r="BL85" s="12"/>
      <c r="BM85" s="26">
        <f t="shared" si="85"/>
        <v>1</v>
      </c>
      <c r="BN85" s="5">
        <f t="shared" si="86"/>
        <v>0</v>
      </c>
      <c r="BO85" s="5">
        <f t="shared" si="63"/>
        <v>1</v>
      </c>
      <c r="BP85" s="5">
        <f t="shared" si="87"/>
        <v>0</v>
      </c>
      <c r="BQ85" s="56">
        <f t="shared" si="88"/>
        <v>0</v>
      </c>
      <c r="BR85" s="15"/>
    </row>
    <row r="86" spans="1:70" ht="16.5" thickBot="1" x14ac:dyDescent="0.3">
      <c r="F86" s="85"/>
      <c r="G86" s="85"/>
      <c r="H86" s="85"/>
      <c r="I86" s="85"/>
      <c r="L86" s="74"/>
      <c r="M86" s="65">
        <v>91</v>
      </c>
      <c r="N86" s="66">
        <v>0</v>
      </c>
      <c r="O86" s="66">
        <v>0</v>
      </c>
      <c r="P86" s="66">
        <v>0</v>
      </c>
      <c r="Q86" s="66">
        <v>0</v>
      </c>
      <c r="R86" s="66">
        <f t="shared" si="75"/>
        <v>0</v>
      </c>
      <c r="S86" s="66">
        <f t="shared" si="76"/>
        <v>0</v>
      </c>
      <c r="T86" s="66">
        <f t="shared" si="77"/>
        <v>0</v>
      </c>
      <c r="U86" s="4">
        <f t="shared" si="68"/>
        <v>0</v>
      </c>
      <c r="V86" s="9">
        <f t="shared" si="69"/>
        <v>0</v>
      </c>
      <c r="W86" s="26">
        <f t="shared" si="70"/>
        <v>0</v>
      </c>
      <c r="X86" s="5">
        <f t="shared" si="78"/>
        <v>0</v>
      </c>
      <c r="Y86" s="30" t="e">
        <f t="shared" si="66"/>
        <v>#DIV/0!</v>
      </c>
      <c r="Z86" s="12"/>
      <c r="AA86" s="12"/>
      <c r="AB86" s="15"/>
      <c r="AC86" s="27">
        <f>SUM(U81:U90)</f>
        <v>0</v>
      </c>
      <c r="AD86" s="8">
        <f t="shared" si="89"/>
        <v>90.5</v>
      </c>
      <c r="AE86" s="12"/>
      <c r="AF86" s="12"/>
      <c r="AG86" s="27">
        <f t="shared" si="80"/>
        <v>1</v>
      </c>
      <c r="AH86" s="7">
        <f t="shared" si="81"/>
        <v>0</v>
      </c>
      <c r="AI86" s="7">
        <f t="shared" si="52"/>
        <v>1</v>
      </c>
      <c r="AJ86" s="7">
        <f t="shared" si="53"/>
        <v>0</v>
      </c>
      <c r="AK86" s="8">
        <f t="shared" si="54"/>
        <v>0</v>
      </c>
      <c r="AL86" s="12"/>
      <c r="AM86" s="26">
        <f t="shared" si="71"/>
        <v>0</v>
      </c>
      <c r="AN86" s="5">
        <f t="shared" si="79"/>
        <v>0</v>
      </c>
      <c r="AO86" s="30" t="e">
        <f t="shared" si="38"/>
        <v>#DIV/0!</v>
      </c>
      <c r="AP86" s="12"/>
      <c r="AQ86" s="12"/>
      <c r="AR86" s="15"/>
      <c r="AS86" s="27">
        <f t="shared" si="90"/>
        <v>0</v>
      </c>
      <c r="AT86" s="8">
        <f>IF(AS86=MAX($AS$10:$AS$90),M86-0.5,"")</f>
        <v>90.5</v>
      </c>
      <c r="AU86" s="12"/>
      <c r="AV86" s="12"/>
      <c r="AW86" s="27">
        <f t="shared" si="82"/>
        <v>1</v>
      </c>
      <c r="AX86" s="7">
        <f t="shared" si="83"/>
        <v>0</v>
      </c>
      <c r="AY86" s="7">
        <f t="shared" si="57"/>
        <v>1</v>
      </c>
      <c r="AZ86" s="7">
        <f t="shared" si="58"/>
        <v>0</v>
      </c>
      <c r="BA86" s="8">
        <f t="shared" si="59"/>
        <v>0</v>
      </c>
      <c r="BB86" s="12"/>
      <c r="BC86" s="26">
        <f t="shared" si="72"/>
        <v>0</v>
      </c>
      <c r="BD86" s="5">
        <f t="shared" si="74"/>
        <v>0</v>
      </c>
      <c r="BE86" s="30" t="e">
        <f t="shared" si="73"/>
        <v>#DIV/0!</v>
      </c>
      <c r="BF86" s="12"/>
      <c r="BG86" s="12"/>
      <c r="BH86" s="15"/>
      <c r="BI86" s="27">
        <f t="shared" si="84"/>
        <v>0</v>
      </c>
      <c r="BJ86" s="8">
        <f>IF(BI86=MAX($BI$10:$BI$90),M86-0.5,"")</f>
        <v>90.5</v>
      </c>
      <c r="BK86" s="12"/>
      <c r="BL86" s="12"/>
      <c r="BM86" s="27">
        <f t="shared" si="85"/>
        <v>1</v>
      </c>
      <c r="BN86" s="7">
        <f t="shared" si="86"/>
        <v>0</v>
      </c>
      <c r="BO86" s="7">
        <f t="shared" si="63"/>
        <v>1</v>
      </c>
      <c r="BP86" s="7">
        <f t="shared" si="87"/>
        <v>0</v>
      </c>
      <c r="BQ86" s="8">
        <f t="shared" si="88"/>
        <v>0</v>
      </c>
      <c r="BR86" s="15"/>
    </row>
    <row r="87" spans="1:70" x14ac:dyDescent="0.25">
      <c r="F87" s="85"/>
      <c r="G87" s="85"/>
      <c r="H87" s="85"/>
      <c r="I87" s="85"/>
      <c r="M87" s="69">
        <v>92</v>
      </c>
      <c r="N87" s="70">
        <v>0</v>
      </c>
      <c r="O87" s="70">
        <v>0</v>
      </c>
      <c r="P87" s="70">
        <v>0</v>
      </c>
      <c r="Q87" s="70">
        <v>0</v>
      </c>
      <c r="R87" s="70">
        <f t="shared" si="75"/>
        <v>0</v>
      </c>
      <c r="S87" s="70">
        <f t="shared" si="76"/>
        <v>0</v>
      </c>
      <c r="T87" s="70">
        <f t="shared" si="77"/>
        <v>0</v>
      </c>
      <c r="U87" s="4">
        <f t="shared" si="68"/>
        <v>0</v>
      </c>
      <c r="V87" s="9">
        <f t="shared" si="69"/>
        <v>0</v>
      </c>
      <c r="W87" s="26">
        <f t="shared" si="70"/>
        <v>0</v>
      </c>
      <c r="X87" s="5">
        <f t="shared" si="78"/>
        <v>0</v>
      </c>
      <c r="Y87" s="30" t="e">
        <f t="shared" si="66"/>
        <v>#DIV/0!</v>
      </c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26">
        <f t="shared" si="71"/>
        <v>0</v>
      </c>
      <c r="AN87" s="5">
        <f t="shared" si="79"/>
        <v>0</v>
      </c>
      <c r="AO87" s="30" t="e">
        <f t="shared" si="38"/>
        <v>#DIV/0!</v>
      </c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26">
        <f t="shared" si="72"/>
        <v>0</v>
      </c>
      <c r="BD87" s="5">
        <f t="shared" si="74"/>
        <v>0</v>
      </c>
      <c r="BE87" s="30" t="e">
        <f t="shared" si="73"/>
        <v>#DIV/0!</v>
      </c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5"/>
    </row>
    <row r="88" spans="1:70" x14ac:dyDescent="0.25">
      <c r="F88" s="85"/>
      <c r="G88" s="85"/>
      <c r="H88" s="85"/>
      <c r="I88" s="85"/>
      <c r="M88" s="65">
        <v>93</v>
      </c>
      <c r="N88" s="66">
        <v>0</v>
      </c>
      <c r="O88" s="66">
        <v>0</v>
      </c>
      <c r="P88" s="66">
        <v>0</v>
      </c>
      <c r="Q88" s="66">
        <v>0</v>
      </c>
      <c r="R88" s="66">
        <f t="shared" si="75"/>
        <v>0</v>
      </c>
      <c r="S88" s="66">
        <f t="shared" si="76"/>
        <v>0</v>
      </c>
      <c r="T88" s="66">
        <f t="shared" si="77"/>
        <v>0</v>
      </c>
      <c r="U88" s="4">
        <f t="shared" si="68"/>
        <v>0</v>
      </c>
      <c r="V88" s="9">
        <f t="shared" si="69"/>
        <v>0</v>
      </c>
      <c r="W88" s="26">
        <f t="shared" si="70"/>
        <v>0</v>
      </c>
      <c r="X88" s="5">
        <f t="shared" si="78"/>
        <v>0</v>
      </c>
      <c r="Y88" s="30" t="e">
        <f t="shared" si="66"/>
        <v>#DIV/0!</v>
      </c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26">
        <f t="shared" si="71"/>
        <v>0</v>
      </c>
      <c r="AN88" s="5">
        <f t="shared" si="79"/>
        <v>0</v>
      </c>
      <c r="AO88" s="30" t="e">
        <f t="shared" si="38"/>
        <v>#DIV/0!</v>
      </c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26">
        <f t="shared" si="72"/>
        <v>0</v>
      </c>
      <c r="BD88" s="5">
        <f t="shared" si="74"/>
        <v>0</v>
      </c>
      <c r="BE88" s="30" t="e">
        <f t="shared" si="73"/>
        <v>#DIV/0!</v>
      </c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5"/>
    </row>
    <row r="89" spans="1:70" x14ac:dyDescent="0.25">
      <c r="F89" s="85"/>
      <c r="G89" s="85"/>
      <c r="H89" s="85"/>
      <c r="I89" s="85"/>
      <c r="M89" s="69">
        <v>94</v>
      </c>
      <c r="N89" s="70">
        <v>0</v>
      </c>
      <c r="O89" s="70">
        <v>0</v>
      </c>
      <c r="P89" s="70">
        <v>0</v>
      </c>
      <c r="Q89" s="70">
        <v>0</v>
      </c>
      <c r="R89" s="70">
        <f t="shared" si="75"/>
        <v>0</v>
      </c>
      <c r="S89" s="70">
        <f t="shared" si="76"/>
        <v>0</v>
      </c>
      <c r="T89" s="70">
        <f t="shared" si="77"/>
        <v>0</v>
      </c>
      <c r="U89" s="4">
        <f t="shared" si="68"/>
        <v>0</v>
      </c>
      <c r="V89" s="9">
        <f t="shared" si="69"/>
        <v>0</v>
      </c>
      <c r="W89" s="26">
        <f t="shared" si="70"/>
        <v>0</v>
      </c>
      <c r="X89" s="5">
        <f t="shared" si="78"/>
        <v>0</v>
      </c>
      <c r="Y89" s="30" t="e">
        <f t="shared" si="66"/>
        <v>#DIV/0!</v>
      </c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26">
        <f t="shared" si="71"/>
        <v>0</v>
      </c>
      <c r="AN89" s="5">
        <f t="shared" si="79"/>
        <v>0</v>
      </c>
      <c r="AO89" s="30" t="e">
        <f t="shared" ref="AO89:AO90" si="94">(AN89/$V$91)*100</f>
        <v>#DIV/0!</v>
      </c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26">
        <f t="shared" si="72"/>
        <v>0</v>
      </c>
      <c r="BD89" s="5">
        <f t="shared" si="74"/>
        <v>0</v>
      </c>
      <c r="BE89" s="30" t="e">
        <f t="shared" si="73"/>
        <v>#DIV/0!</v>
      </c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5"/>
    </row>
    <row r="90" spans="1:70" ht="16.5" thickBot="1" x14ac:dyDescent="0.3">
      <c r="F90" s="85"/>
      <c r="G90" s="85"/>
      <c r="H90" s="85"/>
      <c r="I90" s="85"/>
      <c r="M90" s="65">
        <v>95</v>
      </c>
      <c r="N90" s="66">
        <v>0</v>
      </c>
      <c r="O90" s="66">
        <v>0</v>
      </c>
      <c r="P90" s="66">
        <v>0</v>
      </c>
      <c r="Q90" s="66">
        <v>0</v>
      </c>
      <c r="R90" s="66">
        <f t="shared" si="75"/>
        <v>0</v>
      </c>
      <c r="S90" s="66">
        <f t="shared" si="76"/>
        <v>0</v>
      </c>
      <c r="T90" s="66">
        <f t="shared" si="77"/>
        <v>0</v>
      </c>
      <c r="U90" s="4">
        <f t="shared" si="68"/>
        <v>0</v>
      </c>
      <c r="V90" s="9">
        <f t="shared" si="69"/>
        <v>0</v>
      </c>
      <c r="W90" s="27">
        <f t="shared" si="70"/>
        <v>0</v>
      </c>
      <c r="X90" s="7">
        <f t="shared" si="78"/>
        <v>0</v>
      </c>
      <c r="Y90" s="21" t="e">
        <f t="shared" si="66"/>
        <v>#DIV/0!</v>
      </c>
      <c r="Z90" s="50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27">
        <f t="shared" si="71"/>
        <v>0</v>
      </c>
      <c r="AN90" s="7">
        <f t="shared" si="79"/>
        <v>0</v>
      </c>
      <c r="AO90" s="21" t="e">
        <f t="shared" si="94"/>
        <v>#DIV/0!</v>
      </c>
      <c r="AP90" s="50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27">
        <f t="shared" si="72"/>
        <v>0</v>
      </c>
      <c r="BD90" s="7">
        <f t="shared" si="74"/>
        <v>0</v>
      </c>
      <c r="BE90" s="21" t="e">
        <f t="shared" si="73"/>
        <v>#DIV/0!</v>
      </c>
      <c r="BF90" s="50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7"/>
    </row>
    <row r="91" spans="1:70" ht="16.5" thickBot="1" x14ac:dyDescent="0.3">
      <c r="F91" s="85"/>
      <c r="G91" s="85"/>
      <c r="H91" s="85"/>
      <c r="I91" s="85"/>
      <c r="M91" s="69" t="s">
        <v>16</v>
      </c>
      <c r="N91" s="69">
        <f>SUM(N10:N90)</f>
        <v>0</v>
      </c>
      <c r="O91" s="69">
        <f t="shared" ref="O91:Q91" si="95">SUM(O10:O90)</f>
        <v>0</v>
      </c>
      <c r="P91" s="69">
        <f t="shared" si="95"/>
        <v>0</v>
      </c>
      <c r="Q91" s="69">
        <f t="shared" si="95"/>
        <v>0</v>
      </c>
      <c r="R91" s="69">
        <f>SUM(R10:R90)</f>
        <v>0</v>
      </c>
      <c r="S91" s="69">
        <f>SUM(S10:S90)</f>
        <v>0</v>
      </c>
      <c r="T91" s="69">
        <f>SUM(T10:T90)</f>
        <v>0</v>
      </c>
      <c r="U91" s="49">
        <f>SUM(U10:U90)</f>
        <v>0</v>
      </c>
      <c r="V91" s="19">
        <f>SUM(V10:V90)</f>
        <v>0</v>
      </c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36" t="s">
        <v>40</v>
      </c>
      <c r="AJ91" s="37">
        <f>SUM(AJ15:AJ86)</f>
        <v>0</v>
      </c>
      <c r="AK91" s="37">
        <f>SUM(AK15:AK86)</f>
        <v>0</v>
      </c>
      <c r="AL91" s="38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36" t="s">
        <v>40</v>
      </c>
      <c r="AZ91" s="37">
        <f>SUM(AZ15:AZ86)</f>
        <v>0</v>
      </c>
      <c r="BA91" s="37">
        <f>SUM(BA15:BA86)</f>
        <v>0</v>
      </c>
      <c r="BB91" s="38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51" t="s">
        <v>40</v>
      </c>
      <c r="BP91" s="52">
        <f>SUM(BP15:BP86)</f>
        <v>0</v>
      </c>
      <c r="BQ91" s="52">
        <f>SUM(BQ15:BQ86)</f>
        <v>0</v>
      </c>
      <c r="BR91" s="53"/>
    </row>
    <row r="92" spans="1:70" ht="16.5" thickBot="1" x14ac:dyDescent="0.3">
      <c r="M92" s="87"/>
      <c r="N92" s="87"/>
      <c r="O92" s="87"/>
      <c r="P92" s="87"/>
      <c r="Q92" s="87"/>
      <c r="R92" s="87"/>
      <c r="S92" s="87"/>
      <c r="T92" s="87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39" t="s">
        <v>17</v>
      </c>
      <c r="AJ92" s="7">
        <f>AJ91</f>
        <v>0</v>
      </c>
      <c r="AK92" s="7">
        <f>AK91-AJ91</f>
        <v>0</v>
      </c>
      <c r="AL92" s="8">
        <f>U91-AK91</f>
        <v>0</v>
      </c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39" t="s">
        <v>17</v>
      </c>
      <c r="AZ92" s="7">
        <f>AZ91</f>
        <v>0</v>
      </c>
      <c r="BA92" s="7">
        <f>BA91-AZ91</f>
        <v>0</v>
      </c>
      <c r="BB92" s="8">
        <f>V91-BA91</f>
        <v>0</v>
      </c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39" t="s">
        <v>17</v>
      </c>
      <c r="BP92" s="7">
        <f>BP91</f>
        <v>0</v>
      </c>
      <c r="BQ92" s="7">
        <f>BQ91-BP91</f>
        <v>0</v>
      </c>
      <c r="BR92" s="8">
        <f>T91-BQ91</f>
        <v>0</v>
      </c>
    </row>
    <row r="93" spans="1:70" x14ac:dyDescent="0.25">
      <c r="M93" s="87"/>
      <c r="N93" s="87"/>
      <c r="O93" s="87"/>
      <c r="P93" s="87"/>
      <c r="Q93" s="87"/>
      <c r="R93" s="87"/>
      <c r="S93" s="87"/>
      <c r="T93" s="87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</row>
    <row r="94" spans="1:70" x14ac:dyDescent="0.25">
      <c r="M94" s="87"/>
      <c r="N94" s="87"/>
      <c r="O94" s="87"/>
      <c r="P94" s="87"/>
      <c r="Q94" s="87"/>
      <c r="R94" s="87"/>
      <c r="S94" s="87"/>
      <c r="T94" s="87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</row>
    <row r="95" spans="1:70" x14ac:dyDescent="0.25">
      <c r="M95" s="87"/>
      <c r="N95" s="87"/>
      <c r="O95" s="87"/>
      <c r="P95" s="87"/>
      <c r="Q95" s="87"/>
      <c r="R95" s="87"/>
      <c r="S95" s="87"/>
      <c r="T95" s="87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</row>
    <row r="96" spans="1:70" x14ac:dyDescent="0.25">
      <c r="M96" s="87"/>
      <c r="N96" s="87"/>
      <c r="O96" s="87"/>
      <c r="P96" s="87"/>
      <c r="Q96" s="87"/>
      <c r="R96" s="87"/>
      <c r="S96" s="87"/>
      <c r="T96" s="87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</row>
    <row r="97" spans="13:70" x14ac:dyDescent="0.25">
      <c r="M97" s="87"/>
      <c r="N97" s="87"/>
      <c r="O97" s="87"/>
      <c r="P97" s="87"/>
      <c r="Q97" s="87"/>
      <c r="R97" s="87"/>
      <c r="S97" s="87"/>
      <c r="T97" s="87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</row>
    <row r="98" spans="13:70" x14ac:dyDescent="0.25">
      <c r="M98" s="87"/>
      <c r="N98" s="87"/>
      <c r="O98" s="87"/>
      <c r="P98" s="87"/>
      <c r="Q98" s="87"/>
      <c r="R98" s="87"/>
      <c r="S98" s="87"/>
      <c r="T98" s="87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</row>
    <row r="99" spans="13:70" x14ac:dyDescent="0.25">
      <c r="M99" s="87"/>
      <c r="N99" s="87"/>
      <c r="O99" s="87"/>
      <c r="P99" s="87"/>
      <c r="Q99" s="87"/>
      <c r="R99" s="87"/>
      <c r="S99" s="87"/>
      <c r="T99" s="87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</row>
    <row r="100" spans="13:70" x14ac:dyDescent="0.25">
      <c r="M100" s="87"/>
      <c r="N100" s="87"/>
      <c r="O100" s="87"/>
      <c r="P100" s="87"/>
      <c r="Q100" s="87"/>
      <c r="R100" s="87"/>
      <c r="S100" s="87"/>
      <c r="T100" s="87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</row>
    <row r="101" spans="13:70" x14ac:dyDescent="0.25">
      <c r="M101" s="87"/>
      <c r="N101" s="87"/>
      <c r="O101" s="87"/>
      <c r="P101" s="87"/>
      <c r="Q101" s="87"/>
      <c r="R101" s="87"/>
      <c r="S101" s="87"/>
      <c r="T101" s="87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</row>
    <row r="102" spans="13:70" x14ac:dyDescent="0.25">
      <c r="M102" s="87"/>
      <c r="N102" s="87"/>
      <c r="O102" s="87"/>
      <c r="P102" s="87"/>
      <c r="Q102" s="87"/>
      <c r="R102" s="87"/>
      <c r="S102" s="87"/>
      <c r="T102" s="87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</row>
    <row r="103" spans="13:70" x14ac:dyDescent="0.25">
      <c r="M103" s="87"/>
      <c r="N103" s="87"/>
      <c r="O103" s="87"/>
      <c r="P103" s="87"/>
      <c r="Q103" s="87"/>
      <c r="R103" s="87"/>
      <c r="S103" s="87"/>
      <c r="T103" s="87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</row>
    <row r="104" spans="13:70" x14ac:dyDescent="0.25">
      <c r="M104" s="87"/>
      <c r="N104" s="87"/>
      <c r="O104" s="87"/>
      <c r="P104" s="87"/>
      <c r="Q104" s="87"/>
      <c r="R104" s="87"/>
      <c r="S104" s="87"/>
      <c r="T104" s="87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</row>
    <row r="105" spans="13:70" x14ac:dyDescent="0.25">
      <c r="M105" s="87"/>
      <c r="N105" s="87"/>
      <c r="O105" s="87"/>
      <c r="P105" s="87"/>
      <c r="Q105" s="87"/>
      <c r="R105" s="87"/>
      <c r="S105" s="87"/>
      <c r="T105" s="87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</row>
    <row r="106" spans="13:70" x14ac:dyDescent="0.25">
      <c r="M106" s="87"/>
      <c r="N106" s="87"/>
      <c r="O106" s="87"/>
      <c r="P106" s="87"/>
      <c r="Q106" s="87"/>
      <c r="R106" s="87"/>
      <c r="S106" s="87"/>
      <c r="T106" s="87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</row>
    <row r="107" spans="13:70" x14ac:dyDescent="0.25">
      <c r="M107" s="87"/>
      <c r="N107" s="87"/>
      <c r="O107" s="87"/>
      <c r="P107" s="87"/>
      <c r="Q107" s="87"/>
      <c r="R107" s="87"/>
      <c r="S107" s="87"/>
      <c r="T107" s="87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</row>
  </sheetData>
  <sheetProtection sheet="1" objects="1" scenarios="1"/>
  <sortState xmlns:xlrd2="http://schemas.microsoft.com/office/spreadsheetml/2017/richdata2" ref="BT12:BT24">
    <sortCondition ref="BT7:BT24"/>
  </sortState>
  <mergeCells count="64">
    <mergeCell ref="B42:D42"/>
    <mergeCell ref="AM8:AR8"/>
    <mergeCell ref="G37:I37"/>
    <mergeCell ref="B37:D37"/>
    <mergeCell ref="B38:D38"/>
    <mergeCell ref="B40:D40"/>
    <mergeCell ref="B41:D41"/>
    <mergeCell ref="G36:I36"/>
    <mergeCell ref="G33:I33"/>
    <mergeCell ref="A26:D26"/>
    <mergeCell ref="B12:E12"/>
    <mergeCell ref="B15:E15"/>
    <mergeCell ref="B28:D28"/>
    <mergeCell ref="B27:D27"/>
    <mergeCell ref="F35:I35"/>
    <mergeCell ref="F19:I24"/>
    <mergeCell ref="G32:I32"/>
    <mergeCell ref="B32:D32"/>
    <mergeCell ref="A1:T1"/>
    <mergeCell ref="A2:T2"/>
    <mergeCell ref="A3:T3"/>
    <mergeCell ref="A4:T4"/>
    <mergeCell ref="A5:T5"/>
    <mergeCell ref="G27:I27"/>
    <mergeCell ref="B31:D31"/>
    <mergeCell ref="B29:D29"/>
    <mergeCell ref="G28:I28"/>
    <mergeCell ref="G29:I29"/>
    <mergeCell ref="G31:I31"/>
    <mergeCell ref="F26:I26"/>
    <mergeCell ref="B19:D19"/>
    <mergeCell ref="B20:D20"/>
    <mergeCell ref="A6:T6"/>
    <mergeCell ref="A7:T7"/>
    <mergeCell ref="A18:D18"/>
    <mergeCell ref="F18:I18"/>
    <mergeCell ref="B10:E10"/>
    <mergeCell ref="B16:E16"/>
    <mergeCell ref="B36:D36"/>
    <mergeCell ref="A9:E9"/>
    <mergeCell ref="A13:A14"/>
    <mergeCell ref="B11:E11"/>
    <mergeCell ref="B13:E14"/>
    <mergeCell ref="B33:D33"/>
    <mergeCell ref="B22:D22"/>
    <mergeCell ref="B23:D23"/>
    <mergeCell ref="A35:D35"/>
    <mergeCell ref="B21:D21"/>
    <mergeCell ref="B24:D24"/>
    <mergeCell ref="BS1:BX6"/>
    <mergeCell ref="W1:AL5"/>
    <mergeCell ref="AC6:AL7"/>
    <mergeCell ref="W8:AB8"/>
    <mergeCell ref="W6:X7"/>
    <mergeCell ref="BI6:BR7"/>
    <mergeCell ref="BI8:BR8"/>
    <mergeCell ref="AM1:BB5"/>
    <mergeCell ref="BC1:BR5"/>
    <mergeCell ref="AS8:BB8"/>
    <mergeCell ref="AS6:BB7"/>
    <mergeCell ref="BC6:BD7"/>
    <mergeCell ref="BC8:BH8"/>
    <mergeCell ref="AM6:AN7"/>
    <mergeCell ref="AC8:AL8"/>
  </mergeCells>
  <dataValidations count="5">
    <dataValidation type="list" allowBlank="1" showInputMessage="1" showErrorMessage="1" sqref="B15" xr:uid="{00000000-0002-0000-0000-000000000000}">
      <formula1>DIRECTION</formula1>
    </dataValidation>
    <dataValidation type="list" allowBlank="1" showInputMessage="1" showErrorMessage="1" sqref="B11:E11" xr:uid="{27858CBE-8B88-4EA9-A541-B0119EFF8959}">
      <formula1>$BT$8:$BT$79</formula1>
    </dataValidation>
    <dataValidation type="list" allowBlank="1" showInputMessage="1" sqref="B20:D20" xr:uid="{321E35F3-4546-4B74-99A4-B91C8665349B}">
      <formula1>DAY</formula1>
    </dataValidation>
    <dataValidation type="list" allowBlank="1" showInputMessage="1" sqref="B23:D23" xr:uid="{301F4CF5-5D7B-42EB-854D-79718628D6E2}">
      <formula1>WEATHER</formula1>
    </dataValidation>
    <dataValidation type="list" allowBlank="1" showInputMessage="1" sqref="B24:D24" xr:uid="{258B0FBD-9D32-4B30-A755-2367A803750D}">
      <formula1>PVTCOND</formula1>
    </dataValidation>
  </dataValidations>
  <printOptions horizontalCentered="1"/>
  <pageMargins left="0.5" right="0.5" top="0.5" bottom="0.5" header="0" footer="0"/>
  <pageSetup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8786-F9AA-43D5-B172-8633473E633D}">
  <sheetPr>
    <tabColor theme="4" tint="-0.249977111117893"/>
    <pageSetUpPr fitToPage="1"/>
  </sheetPr>
  <dimension ref="A1:CI107"/>
  <sheetViews>
    <sheetView zoomScale="70" zoomScaleNormal="70" workbookViewId="0">
      <selection activeCell="B13" sqref="B13:E14"/>
    </sheetView>
  </sheetViews>
  <sheetFormatPr defaultColWidth="9.140625" defaultRowHeight="15.75" x14ac:dyDescent="0.25"/>
  <cols>
    <col min="1" max="1" width="30.85546875" style="59" customWidth="1"/>
    <col min="2" max="2" width="9.140625" style="59" customWidth="1"/>
    <col min="3" max="3" width="9.140625" style="59"/>
    <col min="4" max="4" width="9.140625" style="59" customWidth="1"/>
    <col min="5" max="5" width="2.85546875" style="59" customWidth="1"/>
    <col min="6" max="6" width="29.85546875" style="59" customWidth="1"/>
    <col min="7" max="9" width="9.140625" style="59" customWidth="1"/>
    <col min="10" max="10" width="3" style="59" bestFit="1" customWidth="1"/>
    <col min="11" max="11" width="0.85546875" style="59" customWidth="1"/>
    <col min="12" max="12" width="1.28515625" style="59" customWidth="1"/>
    <col min="13" max="13" width="20" style="59" bestFit="1" customWidth="1"/>
    <col min="14" max="14" width="13.28515625" style="101" customWidth="1"/>
    <col min="15" max="15" width="14.7109375" style="101" customWidth="1"/>
    <col min="16" max="16" width="14.42578125" style="101" customWidth="1"/>
    <col min="17" max="17" width="14.7109375" style="101" customWidth="1"/>
    <col min="18" max="18" width="21.140625" style="101" customWidth="1"/>
    <col min="19" max="19" width="20.42578125" style="101" customWidth="1"/>
    <col min="20" max="20" width="9.85546875" style="101" bestFit="1" customWidth="1"/>
    <col min="21" max="21" width="26.28515625" style="2" hidden="1" customWidth="1"/>
    <col min="22" max="23" width="22" style="2" hidden="1" customWidth="1"/>
    <col min="24" max="24" width="28.140625" style="2" hidden="1" customWidth="1"/>
    <col min="25" max="25" width="27.140625" style="2" hidden="1" customWidth="1"/>
    <col min="26" max="27" width="12.140625" style="2" hidden="1" customWidth="1"/>
    <col min="28" max="28" width="10.140625" style="2" hidden="1" customWidth="1"/>
    <col min="29" max="29" width="25.5703125" style="2" hidden="1" customWidth="1"/>
    <col min="30" max="30" width="31.28515625" style="2" hidden="1" customWidth="1"/>
    <col min="31" max="31" width="17" style="2" hidden="1" customWidth="1"/>
    <col min="32" max="32" width="18.28515625" style="2" hidden="1" customWidth="1"/>
    <col min="33" max="33" width="8.140625" style="2" hidden="1" customWidth="1"/>
    <col min="34" max="35" width="14.7109375" style="2" hidden="1" customWidth="1"/>
    <col min="36" max="36" width="6.28515625" style="2" hidden="1" customWidth="1"/>
    <col min="37" max="37" width="10" style="2" hidden="1" customWidth="1"/>
    <col min="38" max="38" width="12.140625" style="2" hidden="1" customWidth="1"/>
    <col min="39" max="39" width="22" style="2" hidden="1" customWidth="1"/>
    <col min="40" max="40" width="28.140625" style="2" hidden="1" customWidth="1"/>
    <col min="41" max="41" width="27.140625" style="2" hidden="1" customWidth="1"/>
    <col min="42" max="43" width="12.140625" style="2" hidden="1" customWidth="1"/>
    <col min="44" max="44" width="10.140625" style="2" hidden="1" customWidth="1"/>
    <col min="45" max="45" width="25.5703125" style="2" hidden="1" customWidth="1"/>
    <col min="46" max="46" width="31.28515625" style="2" hidden="1" customWidth="1"/>
    <col min="47" max="47" width="17" style="2" hidden="1" customWidth="1"/>
    <col min="48" max="48" width="18.28515625" style="2" hidden="1" customWidth="1"/>
    <col min="49" max="49" width="8.140625" style="2" hidden="1" customWidth="1"/>
    <col min="50" max="51" width="14.7109375" style="2" hidden="1" customWidth="1"/>
    <col min="52" max="52" width="5.5703125" style="2" hidden="1" customWidth="1"/>
    <col min="53" max="53" width="10" style="2" hidden="1" customWidth="1"/>
    <col min="54" max="54" width="12.140625" style="2" hidden="1" customWidth="1"/>
    <col min="55" max="55" width="22" style="2" hidden="1" customWidth="1"/>
    <col min="56" max="56" width="28.140625" style="2" hidden="1" customWidth="1"/>
    <col min="57" max="57" width="27.140625" style="2" hidden="1" customWidth="1"/>
    <col min="58" max="59" width="12.140625" style="2" hidden="1" customWidth="1"/>
    <col min="60" max="60" width="10.140625" style="2" hidden="1" customWidth="1"/>
    <col min="61" max="61" width="25.5703125" style="2" hidden="1" customWidth="1"/>
    <col min="62" max="62" width="31.28515625" style="2" hidden="1" customWidth="1"/>
    <col min="63" max="63" width="17" style="2" hidden="1" customWidth="1"/>
    <col min="64" max="64" width="18.28515625" style="2" hidden="1" customWidth="1"/>
    <col min="65" max="65" width="8.140625" style="2" hidden="1" customWidth="1"/>
    <col min="66" max="67" width="14.7109375" style="2" hidden="1" customWidth="1"/>
    <col min="68" max="68" width="5.5703125" style="2" hidden="1" customWidth="1"/>
    <col min="69" max="69" width="10" style="2" hidden="1" customWidth="1"/>
    <col min="70" max="70" width="12.140625" style="2" hidden="1" customWidth="1"/>
    <col min="71" max="71" width="15.42578125" style="59" hidden="1" customWidth="1"/>
    <col min="72" max="72" width="17.5703125" style="59" hidden="1" customWidth="1"/>
    <col min="73" max="73" width="38.28515625" style="59" hidden="1" customWidth="1"/>
    <col min="74" max="74" width="17.5703125" style="59" hidden="1" customWidth="1"/>
    <col min="75" max="75" width="16.28515625" style="59" hidden="1" customWidth="1"/>
    <col min="76" max="76" width="36" style="59" hidden="1" customWidth="1"/>
    <col min="77" max="16384" width="9.140625" style="2"/>
  </cols>
  <sheetData>
    <row r="1" spans="1:87" ht="21" customHeight="1" x14ac:dyDescent="0.5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4"/>
      <c r="U1" s="47"/>
      <c r="V1" s="48"/>
      <c r="W1" s="161" t="s">
        <v>45</v>
      </c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3"/>
      <c r="AM1" s="161" t="s">
        <v>48</v>
      </c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3"/>
      <c r="BC1" s="161" t="s">
        <v>96</v>
      </c>
      <c r="BD1" s="162"/>
      <c r="BE1" s="162" t="s">
        <v>49</v>
      </c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3"/>
      <c r="BS1" s="144" t="s">
        <v>51</v>
      </c>
      <c r="BT1" s="145"/>
      <c r="BU1" s="145"/>
      <c r="BV1" s="145"/>
      <c r="BW1" s="145"/>
      <c r="BX1" s="146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1"/>
    </row>
    <row r="2" spans="1:87" ht="21" customHeight="1" x14ac:dyDescent="0.25">
      <c r="A2" s="225" t="s">
        <v>156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7"/>
      <c r="U2" s="57"/>
      <c r="V2" s="3"/>
      <c r="W2" s="164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6"/>
      <c r="AM2" s="164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6"/>
      <c r="BC2" s="164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6"/>
      <c r="BS2" s="147"/>
      <c r="BT2" s="148"/>
      <c r="BU2" s="148"/>
      <c r="BV2" s="148"/>
      <c r="BW2" s="148"/>
      <c r="BX2" s="149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1"/>
    </row>
    <row r="3" spans="1:87" ht="15.75" customHeight="1" x14ac:dyDescent="0.25">
      <c r="A3" s="228" t="s">
        <v>151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30"/>
      <c r="U3" s="57"/>
      <c r="V3" s="3"/>
      <c r="W3" s="164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6"/>
      <c r="AM3" s="164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6"/>
      <c r="BC3" s="164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6"/>
      <c r="BS3" s="147"/>
      <c r="BT3" s="148"/>
      <c r="BU3" s="148"/>
      <c r="BV3" s="148"/>
      <c r="BW3" s="148"/>
      <c r="BX3" s="149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1"/>
    </row>
    <row r="4" spans="1:87" ht="15.6" customHeight="1" x14ac:dyDescent="0.25">
      <c r="A4" s="228" t="s">
        <v>152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30"/>
      <c r="U4" s="57"/>
      <c r="V4" s="3"/>
      <c r="W4" s="164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6"/>
      <c r="AM4" s="164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6"/>
      <c r="BC4" s="164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6"/>
      <c r="BS4" s="147"/>
      <c r="BT4" s="148"/>
      <c r="BU4" s="148"/>
      <c r="BV4" s="148"/>
      <c r="BW4" s="148"/>
      <c r="BX4" s="149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1"/>
    </row>
    <row r="5" spans="1:87" ht="10.5" customHeight="1" thickBot="1" x14ac:dyDescent="0.4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3"/>
      <c r="U5" s="57"/>
      <c r="V5" s="3"/>
      <c r="W5" s="167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9"/>
      <c r="AM5" s="167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9"/>
      <c r="BC5" s="167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9"/>
      <c r="BS5" s="147"/>
      <c r="BT5" s="148"/>
      <c r="BU5" s="148"/>
      <c r="BV5" s="148"/>
      <c r="BW5" s="148"/>
      <c r="BX5" s="149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1"/>
    </row>
    <row r="6" spans="1:87" ht="15.6" customHeight="1" thickBot="1" x14ac:dyDescent="0.3">
      <c r="A6" s="207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9"/>
      <c r="U6" s="58"/>
      <c r="V6" s="58"/>
      <c r="W6" s="170"/>
      <c r="X6" s="172"/>
      <c r="Y6" s="42" t="s">
        <v>28</v>
      </c>
      <c r="Z6" s="46">
        <v>85</v>
      </c>
      <c r="AA6" s="46">
        <v>50</v>
      </c>
      <c r="AB6" s="25"/>
      <c r="AC6" s="170"/>
      <c r="AD6" s="171"/>
      <c r="AE6" s="171"/>
      <c r="AF6" s="171"/>
      <c r="AG6" s="171"/>
      <c r="AH6" s="171"/>
      <c r="AI6" s="171"/>
      <c r="AJ6" s="171"/>
      <c r="AK6" s="171"/>
      <c r="AL6" s="172"/>
      <c r="AM6" s="170"/>
      <c r="AN6" s="172"/>
      <c r="AO6" s="42" t="s">
        <v>28</v>
      </c>
      <c r="AP6" s="46">
        <v>85</v>
      </c>
      <c r="AQ6" s="46">
        <v>50</v>
      </c>
      <c r="AR6" s="25"/>
      <c r="AS6" s="170"/>
      <c r="AT6" s="171"/>
      <c r="AU6" s="171"/>
      <c r="AV6" s="171"/>
      <c r="AW6" s="171"/>
      <c r="AX6" s="171"/>
      <c r="AY6" s="171"/>
      <c r="AZ6" s="171"/>
      <c r="BA6" s="171"/>
      <c r="BB6" s="172"/>
      <c r="BC6" s="170"/>
      <c r="BD6" s="172"/>
      <c r="BE6" s="42" t="s">
        <v>28</v>
      </c>
      <c r="BF6" s="46">
        <v>85</v>
      </c>
      <c r="BG6" s="46">
        <v>50</v>
      </c>
      <c r="BH6" s="25"/>
      <c r="BI6" s="170"/>
      <c r="BJ6" s="171"/>
      <c r="BK6" s="171"/>
      <c r="BL6" s="171"/>
      <c r="BM6" s="171"/>
      <c r="BN6" s="171"/>
      <c r="BO6" s="171"/>
      <c r="BP6" s="171"/>
      <c r="BQ6" s="171"/>
      <c r="BR6" s="172"/>
      <c r="BS6" s="150"/>
      <c r="BT6" s="151"/>
      <c r="BU6" s="151"/>
      <c r="BV6" s="151"/>
      <c r="BW6" s="151"/>
      <c r="BX6" s="152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1"/>
    </row>
    <row r="7" spans="1:87" ht="16.5" thickBot="1" x14ac:dyDescent="0.3">
      <c r="A7" s="210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2"/>
      <c r="U7" s="1"/>
      <c r="V7" s="1"/>
      <c r="W7" s="176"/>
      <c r="X7" s="178"/>
      <c r="Y7" s="33" t="s">
        <v>29</v>
      </c>
      <c r="Z7" s="11" t="e">
        <f>MATCH(Z6,Y10:Y90,1)</f>
        <v>#N/A</v>
      </c>
      <c r="AA7" s="11" t="e">
        <f>MATCH(AA6,Y10:Y90,1)</f>
        <v>#N/A</v>
      </c>
      <c r="AB7" s="25"/>
      <c r="AC7" s="173"/>
      <c r="AD7" s="174"/>
      <c r="AE7" s="174"/>
      <c r="AF7" s="174"/>
      <c r="AG7" s="174"/>
      <c r="AH7" s="174"/>
      <c r="AI7" s="174"/>
      <c r="AJ7" s="174"/>
      <c r="AK7" s="174"/>
      <c r="AL7" s="175"/>
      <c r="AM7" s="176"/>
      <c r="AN7" s="178"/>
      <c r="AO7" s="33" t="s">
        <v>29</v>
      </c>
      <c r="AP7" s="11" t="e">
        <f>MATCH(AP6,AO10:AO90,1)</f>
        <v>#N/A</v>
      </c>
      <c r="AQ7" s="11" t="e">
        <f>MATCH(AQ6,AO10:AO90,1)</f>
        <v>#N/A</v>
      </c>
      <c r="AR7" s="25"/>
      <c r="AS7" s="173"/>
      <c r="AT7" s="174"/>
      <c r="AU7" s="174"/>
      <c r="AV7" s="174"/>
      <c r="AW7" s="174"/>
      <c r="AX7" s="174"/>
      <c r="AY7" s="174"/>
      <c r="AZ7" s="174"/>
      <c r="BA7" s="174"/>
      <c r="BB7" s="175"/>
      <c r="BC7" s="176"/>
      <c r="BD7" s="178"/>
      <c r="BE7" s="33" t="s">
        <v>29</v>
      </c>
      <c r="BF7" s="11" t="e">
        <f>MATCH(BF6,BE10:BE90,1)</f>
        <v>#N/A</v>
      </c>
      <c r="BG7" s="11" t="e">
        <f>MATCH(BG6,BE10:BE90,1)</f>
        <v>#N/A</v>
      </c>
      <c r="BH7" s="25"/>
      <c r="BI7" s="173"/>
      <c r="BJ7" s="174"/>
      <c r="BK7" s="174"/>
      <c r="BL7" s="174"/>
      <c r="BM7" s="174"/>
      <c r="BN7" s="174"/>
      <c r="BO7" s="174"/>
      <c r="BP7" s="174"/>
      <c r="BQ7" s="174"/>
      <c r="BR7" s="175"/>
      <c r="BS7" s="88" t="s">
        <v>71</v>
      </c>
      <c r="BT7" s="88" t="s">
        <v>70</v>
      </c>
      <c r="BU7" s="88" t="s">
        <v>72</v>
      </c>
      <c r="BV7" s="88" t="s">
        <v>73</v>
      </c>
      <c r="BW7" s="88" t="s">
        <v>81</v>
      </c>
      <c r="BX7" s="88" t="s">
        <v>85</v>
      </c>
    </row>
    <row r="8" spans="1:87" ht="24" thickBot="1" x14ac:dyDescent="0.4">
      <c r="F8" s="60"/>
      <c r="G8" s="60"/>
      <c r="H8" s="60"/>
      <c r="I8" s="60"/>
      <c r="J8" s="60"/>
      <c r="W8" s="176"/>
      <c r="X8" s="177"/>
      <c r="Y8" s="177"/>
      <c r="Z8" s="177"/>
      <c r="AA8" s="177"/>
      <c r="AB8" s="178"/>
      <c r="AC8" s="179" t="s">
        <v>50</v>
      </c>
      <c r="AD8" s="180"/>
      <c r="AE8" s="180"/>
      <c r="AF8" s="180"/>
      <c r="AG8" s="180"/>
      <c r="AH8" s="180"/>
      <c r="AI8" s="180"/>
      <c r="AJ8" s="180"/>
      <c r="AK8" s="180"/>
      <c r="AL8" s="181"/>
      <c r="AM8" s="176"/>
      <c r="AN8" s="177"/>
      <c r="AO8" s="177"/>
      <c r="AP8" s="177"/>
      <c r="AQ8" s="177"/>
      <c r="AR8" s="178"/>
      <c r="AS8" s="179" t="s">
        <v>50</v>
      </c>
      <c r="AT8" s="180"/>
      <c r="AU8" s="180"/>
      <c r="AV8" s="180"/>
      <c r="AW8" s="180"/>
      <c r="AX8" s="180"/>
      <c r="AY8" s="180"/>
      <c r="AZ8" s="180"/>
      <c r="BA8" s="180"/>
      <c r="BB8" s="181"/>
      <c r="BC8" s="176"/>
      <c r="BD8" s="177"/>
      <c r="BE8" s="177"/>
      <c r="BF8" s="177"/>
      <c r="BG8" s="177"/>
      <c r="BH8" s="178"/>
      <c r="BI8" s="179" t="s">
        <v>50</v>
      </c>
      <c r="BJ8" s="180"/>
      <c r="BK8" s="180"/>
      <c r="BL8" s="180"/>
      <c r="BM8" s="180"/>
      <c r="BN8" s="180"/>
      <c r="BO8" s="180"/>
      <c r="BP8" s="180"/>
      <c r="BQ8" s="180"/>
      <c r="BR8" s="181"/>
      <c r="BT8" s="59" t="s">
        <v>53</v>
      </c>
      <c r="BU8" s="59" t="s">
        <v>42</v>
      </c>
      <c r="BV8" s="59" t="s">
        <v>74</v>
      </c>
      <c r="BW8" s="59" t="s">
        <v>88</v>
      </c>
      <c r="BX8" s="59" t="s">
        <v>86</v>
      </c>
    </row>
    <row r="9" spans="1:87" ht="16.5" thickBot="1" x14ac:dyDescent="0.3">
      <c r="A9" s="185" t="s">
        <v>2</v>
      </c>
      <c r="B9" s="186"/>
      <c r="C9" s="186"/>
      <c r="D9" s="186"/>
      <c r="E9" s="186"/>
      <c r="F9" s="61"/>
      <c r="G9" s="61"/>
      <c r="H9" s="61"/>
      <c r="I9" s="61"/>
      <c r="J9" s="61"/>
      <c r="M9" s="100" t="s">
        <v>11</v>
      </c>
      <c r="N9" s="100" t="str">
        <f>IF(B15="NORTHBOUND/SOUTHBOUND", "NB VEH", "EB VEH")</f>
        <v>EB VEH</v>
      </c>
      <c r="O9" s="100" t="str">
        <f>IF(B15="NORTHBOUND/SOUTHBOUND", "NB TRUCKS", "EB TRUCKS")</f>
        <v>EB TRUCKS</v>
      </c>
      <c r="P9" s="100" t="str">
        <f>IF(B15="NORTHBOUND/SOUTHBOUND", "SB VEH", "WB VEH")</f>
        <v>WB VEH</v>
      </c>
      <c r="Q9" s="100" t="str">
        <f>IF(B15="NORTHBOUND/SOUTHBOUND", "SB TRUCKS", "WB TRUCKS")</f>
        <v>WB TRUCKS</v>
      </c>
      <c r="R9" s="100" t="s">
        <v>16</v>
      </c>
      <c r="S9" s="100" t="s">
        <v>44</v>
      </c>
      <c r="T9" s="100" t="s">
        <v>17</v>
      </c>
      <c r="U9" s="41" t="s">
        <v>46</v>
      </c>
      <c r="V9" s="35" t="s">
        <v>47</v>
      </c>
      <c r="W9" s="31" t="s">
        <v>18</v>
      </c>
      <c r="X9" s="32" t="s">
        <v>19</v>
      </c>
      <c r="Y9" s="20" t="s">
        <v>20</v>
      </c>
      <c r="Z9" s="28" t="s">
        <v>27</v>
      </c>
      <c r="AA9" s="22" t="s">
        <v>30</v>
      </c>
      <c r="AB9" s="25"/>
      <c r="AC9" s="34" t="s">
        <v>33</v>
      </c>
      <c r="AD9" s="34" t="s">
        <v>34</v>
      </c>
      <c r="AE9" s="34" t="s">
        <v>31</v>
      </c>
      <c r="AF9" s="34" t="s">
        <v>32</v>
      </c>
      <c r="AG9" s="24"/>
      <c r="AH9" s="24"/>
      <c r="AI9" s="24"/>
      <c r="AJ9" s="24"/>
      <c r="AK9" s="24"/>
      <c r="AL9" s="24"/>
      <c r="AM9" s="31" t="s">
        <v>18</v>
      </c>
      <c r="AN9" s="32" t="s">
        <v>19</v>
      </c>
      <c r="AO9" s="20" t="s">
        <v>20</v>
      </c>
      <c r="AP9" s="28" t="s">
        <v>27</v>
      </c>
      <c r="AQ9" s="22" t="s">
        <v>30</v>
      </c>
      <c r="AR9" s="25"/>
      <c r="AS9" s="34" t="s">
        <v>33</v>
      </c>
      <c r="AT9" s="34" t="s">
        <v>34</v>
      </c>
      <c r="AU9" s="34" t="s">
        <v>31</v>
      </c>
      <c r="AV9" s="34" t="s">
        <v>32</v>
      </c>
      <c r="AW9" s="24"/>
      <c r="AX9" s="24"/>
      <c r="AY9" s="24"/>
      <c r="AZ9" s="24"/>
      <c r="BA9" s="24"/>
      <c r="BB9" s="24"/>
      <c r="BC9" s="31" t="s">
        <v>18</v>
      </c>
      <c r="BD9" s="32" t="s">
        <v>19</v>
      </c>
      <c r="BE9" s="20" t="s">
        <v>20</v>
      </c>
      <c r="BF9" s="28" t="s">
        <v>27</v>
      </c>
      <c r="BG9" s="22" t="s">
        <v>30</v>
      </c>
      <c r="BH9" s="25"/>
      <c r="BI9" s="34" t="s">
        <v>33</v>
      </c>
      <c r="BJ9" s="34" t="s">
        <v>34</v>
      </c>
      <c r="BK9" s="34" t="s">
        <v>31</v>
      </c>
      <c r="BL9" s="34" t="s">
        <v>32</v>
      </c>
      <c r="BM9" s="24"/>
      <c r="BN9" s="24"/>
      <c r="BO9" s="24"/>
      <c r="BP9" s="24"/>
      <c r="BQ9" s="24"/>
      <c r="BR9" s="25"/>
      <c r="BS9" s="89"/>
      <c r="BT9" s="89" t="s">
        <v>97</v>
      </c>
      <c r="BU9" s="89" t="s">
        <v>43</v>
      </c>
      <c r="BV9" s="89" t="s">
        <v>75</v>
      </c>
      <c r="BW9" s="89" t="s">
        <v>82</v>
      </c>
      <c r="BX9" s="89" t="s">
        <v>87</v>
      </c>
      <c r="BY9" s="45"/>
    </row>
    <row r="10" spans="1:87" ht="16.5" customHeight="1" thickBot="1" x14ac:dyDescent="0.3">
      <c r="A10" s="125" t="s">
        <v>7</v>
      </c>
      <c r="B10" s="268" t="str">
        <f>+IF(BlankTallySheet!B12="","",BlankTallySheet!B12)</f>
        <v/>
      </c>
      <c r="C10" s="269"/>
      <c r="D10" s="269"/>
      <c r="E10" s="270"/>
      <c r="F10" s="64"/>
      <c r="G10" s="64"/>
      <c r="H10" s="64"/>
      <c r="I10" s="64"/>
      <c r="J10" s="64"/>
      <c r="M10" s="65">
        <v>15</v>
      </c>
      <c r="N10" s="102">
        <f>BlankTallySheet!E5</f>
        <v>0</v>
      </c>
      <c r="O10" s="102">
        <f>BlankTallySheet!H5</f>
        <v>0</v>
      </c>
      <c r="P10" s="102">
        <f>BlankTallySheet!F5</f>
        <v>0</v>
      </c>
      <c r="Q10" s="102">
        <f>BlankTallySheet!I5</f>
        <v>0</v>
      </c>
      <c r="R10" s="102">
        <f>N10+P10</f>
        <v>0</v>
      </c>
      <c r="S10" s="102">
        <f>O10+Q10</f>
        <v>0</v>
      </c>
      <c r="T10" s="102">
        <f t="shared" ref="T10" si="0">SUM(R10:S10)</f>
        <v>0</v>
      </c>
      <c r="U10" s="4">
        <f t="shared" ref="U10:U73" si="1">N10+O10</f>
        <v>0</v>
      </c>
      <c r="V10" s="9">
        <f t="shared" ref="V10:V73" si="2">P10+Q10</f>
        <v>0</v>
      </c>
      <c r="W10" s="26">
        <f t="shared" ref="W10:W73" si="3">U10*$M10</f>
        <v>0</v>
      </c>
      <c r="X10" s="5">
        <f>U10</f>
        <v>0</v>
      </c>
      <c r="Y10" s="30" t="e">
        <f t="shared" ref="Y10:Y73" si="4">(X10/$U$91)*100</f>
        <v>#DIV/0!</v>
      </c>
      <c r="Z10" s="29" t="e">
        <f>INDEX($M$10:$M$90,$Z$7)+(INDEX($M$10:$M$90,$Z$7+1)-INDEX($M$10:$M$90,$Z$7))/(INDEX($Y$10:$Y$90,$Z$7+1)-INDEX($Y$10:$Y$90,$Z$7))*($Z$6-INDEX($Y$10:$Y$90,$Z$7))</f>
        <v>#N/A</v>
      </c>
      <c r="AA10" s="23" t="e">
        <f>INDEX($M$10:$M$90,$AA$7)+(INDEX($M$10:$M$90,$AA$7+1)-INDEX($M$10:$M$90,$AA$7))/(INDEX($Y$10:$Y$90,$AA$7+1)-INDEX($Y$10:$Y$90,$AA$7))*($AA$6-INDEX($Y$10:$Y$90,$AA$7))</f>
        <v>#N/A</v>
      </c>
      <c r="AB10" s="15"/>
      <c r="AC10" s="12"/>
      <c r="AD10" s="12">
        <f t="shared" ref="AD10:AD73" si="5">IF(AC10=MAX($AC$10:$AC$90),M10-0.5,"")</f>
        <v>14.5</v>
      </c>
      <c r="AE10" s="5">
        <f>MIN($AD$15:$AD$86)-4.5</f>
        <v>15</v>
      </c>
      <c r="AF10" s="5">
        <f>MIN($AD$15:$AD$86)+4.5</f>
        <v>24</v>
      </c>
      <c r="AG10" s="12"/>
      <c r="AH10" s="12"/>
      <c r="AI10" s="12"/>
      <c r="AJ10" s="12"/>
      <c r="AK10" s="12"/>
      <c r="AL10" s="12"/>
      <c r="AM10" s="26">
        <f t="shared" ref="AM10:AM73" si="6">V10*$M10</f>
        <v>0</v>
      </c>
      <c r="AN10" s="5">
        <f>V10</f>
        <v>0</v>
      </c>
      <c r="AO10" s="30" t="e">
        <f t="shared" ref="AO10:AO73" si="7">(AN10/$V$91)*100</f>
        <v>#DIV/0!</v>
      </c>
      <c r="AP10" s="29" t="e">
        <f>INDEX($M$10:$M$90,$AP$7)+(INDEX($M$10:$M$90,$AP$7+1)-INDEX($M$10:$M$90,$AP$7))/(INDEX($AO$10:$AO$90,$AP$7+1)-INDEX($AO$10:$AO$90,$AP$7))*($AP$6-INDEX($AO$10:$AO$90,$AP$7))</f>
        <v>#N/A</v>
      </c>
      <c r="AQ10" s="23" t="e">
        <f>INDEX($M$10:$M$90,$AQ$7)+(INDEX($M$10:$M$90,$AQ$7+1)-INDEX($M$10:$M$90,$AQ$7))/(INDEX($AO$10:$AO$90,$AQ$7+1)-INDEX($AO$10:$AO$90,$AQ$7))*($AQ$6-INDEX($AO$10:$AO$90,$AQ$7))</f>
        <v>#N/A</v>
      </c>
      <c r="AR10" s="15"/>
      <c r="AS10" s="12"/>
      <c r="AT10" s="12">
        <f>IF(AS10=MAX($AS$10:$AS$90),AC10-0.5,"")</f>
        <v>-0.5</v>
      </c>
      <c r="AU10" s="5">
        <f>MIN($AT$15:$AT$86)-4.5</f>
        <v>15</v>
      </c>
      <c r="AV10" s="5">
        <f>MIN($AT$15:$AT$86)+4.5</f>
        <v>24</v>
      </c>
      <c r="AW10" s="12"/>
      <c r="AX10" s="12"/>
      <c r="AY10" s="12"/>
      <c r="AZ10" s="12"/>
      <c r="BA10" s="12"/>
      <c r="BB10" s="12"/>
      <c r="BC10" s="26">
        <f t="shared" ref="BC10:BC73" si="8">T10*$M10</f>
        <v>0</v>
      </c>
      <c r="BD10" s="5">
        <f>T10</f>
        <v>0</v>
      </c>
      <c r="BE10" s="30" t="e">
        <f t="shared" ref="BE10:BE73" si="9">(BD10/$T$91)*100</f>
        <v>#DIV/0!</v>
      </c>
      <c r="BF10" s="29" t="e">
        <f>INDEX($M$10:$M$90,$BF$7)+(INDEX($M$10:$M$90,$BF$7+1)-INDEX($M$10:$M$90,$BF$7))/(INDEX($BE$10:$BE$90,$BF$7+1)-INDEX($BE$10:$BE$90,$BF$7))*($BF$6-INDEX($BE$10:$BE$90,$BF$7))</f>
        <v>#N/A</v>
      </c>
      <c r="BG10" s="23" t="e">
        <f>INDEX($M$10:$M$90,$BG$7)+(INDEX($M$10:$M$90,$BG$7+1)-INDEX($M$10:$M$90,$BG$7))/(INDEX($BE$10:$BE$90,$BG$7+1)-INDEX($BE$10:$BE$90,$BG$7))*($BG$6-INDEX($BE$10:$BE$90,$BG$7))</f>
        <v>#N/A</v>
      </c>
      <c r="BH10" s="15"/>
      <c r="BI10" s="12"/>
      <c r="BJ10" s="12">
        <f>IF(BI10=MAX($BI$10:$BI$90),AS10-0.5,"")</f>
        <v>-0.5</v>
      </c>
      <c r="BK10" s="5">
        <f>MIN($BJ$15:$BJ$86)-4.5</f>
        <v>15</v>
      </c>
      <c r="BL10" s="5">
        <f>MIN($BJ$15:$BJ$86)+4.5</f>
        <v>24</v>
      </c>
      <c r="BM10" s="12"/>
      <c r="BN10" s="12"/>
      <c r="BO10" s="12"/>
      <c r="BP10" s="12"/>
      <c r="BQ10" s="12"/>
      <c r="BR10" s="15"/>
      <c r="BS10" s="89"/>
      <c r="BT10" s="89" t="s">
        <v>98</v>
      </c>
      <c r="BU10" s="89"/>
      <c r="BV10" s="89" t="s">
        <v>76</v>
      </c>
      <c r="BW10" s="89" t="s">
        <v>84</v>
      </c>
      <c r="BX10" s="89" t="s">
        <v>83</v>
      </c>
      <c r="BY10" s="45"/>
    </row>
    <row r="11" spans="1:87" ht="15.75" customHeight="1" x14ac:dyDescent="0.25">
      <c r="A11" s="126" t="s">
        <v>8</v>
      </c>
      <c r="B11" s="271" t="str">
        <f>+IF(BlankTallySheet!B13="","",BlankTallySheet!B13)</f>
        <v/>
      </c>
      <c r="C11" s="272"/>
      <c r="D11" s="272"/>
      <c r="E11" s="273"/>
      <c r="F11" s="68"/>
      <c r="G11" s="68"/>
      <c r="H11" s="68"/>
      <c r="I11" s="68"/>
      <c r="J11" s="68"/>
      <c r="M11" s="69">
        <v>16</v>
      </c>
      <c r="N11" s="102">
        <f>BlankTallySheet!E6</f>
        <v>0</v>
      </c>
      <c r="O11" s="102">
        <f>BlankTallySheet!H6</f>
        <v>0</v>
      </c>
      <c r="P11" s="102">
        <f>BlankTallySheet!F6</f>
        <v>0</v>
      </c>
      <c r="Q11" s="102">
        <f>BlankTallySheet!I6</f>
        <v>0</v>
      </c>
      <c r="R11" s="102">
        <f t="shared" ref="R11:R74" si="10">N11+P11</f>
        <v>0</v>
      </c>
      <c r="S11" s="102">
        <f t="shared" ref="S11:S74" si="11">O11+Q11</f>
        <v>0</v>
      </c>
      <c r="T11" s="102">
        <f t="shared" ref="T11:T74" si="12">SUM(R11:S11)</f>
        <v>0</v>
      </c>
      <c r="U11" s="4">
        <f t="shared" si="1"/>
        <v>0</v>
      </c>
      <c r="V11" s="9">
        <f t="shared" si="2"/>
        <v>0</v>
      </c>
      <c r="W11" s="26">
        <f t="shared" si="3"/>
        <v>0</v>
      </c>
      <c r="X11" s="5">
        <f>X10+U11</f>
        <v>0</v>
      </c>
      <c r="Y11" s="30" t="e">
        <f t="shared" si="4"/>
        <v>#DIV/0!</v>
      </c>
      <c r="Z11" s="12"/>
      <c r="AA11" s="12"/>
      <c r="AB11" s="15"/>
      <c r="AC11" s="12"/>
      <c r="AD11" s="12">
        <f t="shared" si="5"/>
        <v>15.5</v>
      </c>
      <c r="AE11" s="12"/>
      <c r="AF11" s="12"/>
      <c r="AG11" s="12"/>
      <c r="AH11" s="12"/>
      <c r="AI11" s="12"/>
      <c r="AJ11" s="12"/>
      <c r="AK11" s="12"/>
      <c r="AL11" s="12"/>
      <c r="AM11" s="26">
        <f t="shared" si="6"/>
        <v>0</v>
      </c>
      <c r="AN11" s="5">
        <f>V11+AN10</f>
        <v>0</v>
      </c>
      <c r="AO11" s="30" t="e">
        <f t="shared" si="7"/>
        <v>#DIV/0!</v>
      </c>
      <c r="AP11" s="12"/>
      <c r="AQ11" s="12"/>
      <c r="AR11" s="15"/>
      <c r="AS11" s="12"/>
      <c r="AT11" s="12">
        <f t="shared" ref="AT11:AT14" si="13">IF(AS11=MAX($AS$10:$AS$90),AC11-0.5,"")</f>
        <v>-0.5</v>
      </c>
      <c r="AU11" s="12"/>
      <c r="AV11" s="12"/>
      <c r="AW11" s="12"/>
      <c r="AX11" s="12"/>
      <c r="AY11" s="12"/>
      <c r="AZ11" s="12"/>
      <c r="BA11" s="12"/>
      <c r="BB11" s="12"/>
      <c r="BC11" s="26">
        <f t="shared" si="8"/>
        <v>0</v>
      </c>
      <c r="BD11" s="5">
        <f t="shared" ref="BD11:BD74" si="14">T11+BD10</f>
        <v>0</v>
      </c>
      <c r="BE11" s="30" t="e">
        <f t="shared" si="9"/>
        <v>#DIV/0!</v>
      </c>
      <c r="BF11" s="12"/>
      <c r="BG11" s="12"/>
      <c r="BH11" s="15"/>
      <c r="BI11" s="12"/>
      <c r="BJ11" s="12">
        <f t="shared" ref="BJ11:BJ14" si="15">IF(BI11=MAX($BI$10:$BI$90),AS11-0.5,"")</f>
        <v>-0.5</v>
      </c>
      <c r="BK11" s="12"/>
      <c r="BL11" s="12"/>
      <c r="BM11" s="12"/>
      <c r="BN11" s="12"/>
      <c r="BO11" s="12"/>
      <c r="BP11" s="12"/>
      <c r="BQ11" s="12"/>
      <c r="BR11" s="15"/>
      <c r="BS11" s="89"/>
      <c r="BT11" s="89" t="s">
        <v>99</v>
      </c>
      <c r="BU11" s="89"/>
      <c r="BV11" s="89" t="s">
        <v>77</v>
      </c>
      <c r="BW11" s="89" t="s">
        <v>83</v>
      </c>
      <c r="BX11" s="89"/>
      <c r="BY11" s="45"/>
    </row>
    <row r="12" spans="1:87" ht="15.75" customHeight="1" x14ac:dyDescent="0.25">
      <c r="A12" s="125" t="s">
        <v>92</v>
      </c>
      <c r="B12" s="268" t="str">
        <f>+IF(BlankTallySheet!B14="","",BlankTallySheet!B14)</f>
        <v/>
      </c>
      <c r="C12" s="269"/>
      <c r="D12" s="269"/>
      <c r="E12" s="270"/>
      <c r="F12" s="68"/>
      <c r="G12" s="68"/>
      <c r="H12" s="68"/>
      <c r="I12" s="68"/>
      <c r="J12" s="68"/>
      <c r="M12" s="65">
        <v>17</v>
      </c>
      <c r="N12" s="102">
        <f>BlankTallySheet!E7</f>
        <v>0</v>
      </c>
      <c r="O12" s="102">
        <f>BlankTallySheet!H7</f>
        <v>0</v>
      </c>
      <c r="P12" s="102">
        <f>BlankTallySheet!F7</f>
        <v>0</v>
      </c>
      <c r="Q12" s="102">
        <f>BlankTallySheet!I7</f>
        <v>0</v>
      </c>
      <c r="R12" s="102">
        <f t="shared" si="10"/>
        <v>0</v>
      </c>
      <c r="S12" s="102">
        <f t="shared" si="11"/>
        <v>0</v>
      </c>
      <c r="T12" s="102">
        <f t="shared" si="12"/>
        <v>0</v>
      </c>
      <c r="U12" s="4">
        <f t="shared" si="1"/>
        <v>0</v>
      </c>
      <c r="V12" s="9">
        <f t="shared" si="2"/>
        <v>0</v>
      </c>
      <c r="W12" s="26">
        <f>U12*$M12</f>
        <v>0</v>
      </c>
      <c r="X12" s="5">
        <f>X11+U12</f>
        <v>0</v>
      </c>
      <c r="Y12" s="30" t="e">
        <f t="shared" si="4"/>
        <v>#DIV/0!</v>
      </c>
      <c r="Z12" s="12"/>
      <c r="AA12" s="12"/>
      <c r="AB12" s="15"/>
      <c r="AC12" s="12"/>
      <c r="AD12" s="12">
        <f t="shared" si="5"/>
        <v>16.5</v>
      </c>
      <c r="AE12" s="12"/>
      <c r="AF12" s="12"/>
      <c r="AG12" s="12"/>
      <c r="AH12" s="12"/>
      <c r="AI12" s="12"/>
      <c r="AJ12" s="12"/>
      <c r="AK12" s="12"/>
      <c r="AL12" s="12"/>
      <c r="AM12" s="26">
        <f t="shared" si="6"/>
        <v>0</v>
      </c>
      <c r="AN12" s="5">
        <f>V12+AN11</f>
        <v>0</v>
      </c>
      <c r="AO12" s="30" t="e">
        <f t="shared" si="7"/>
        <v>#DIV/0!</v>
      </c>
      <c r="AP12" s="12"/>
      <c r="AQ12" s="12"/>
      <c r="AR12" s="15"/>
      <c r="AS12" s="12"/>
      <c r="AT12" s="12">
        <f t="shared" si="13"/>
        <v>-0.5</v>
      </c>
      <c r="AU12" s="12"/>
      <c r="AV12" s="12"/>
      <c r="AW12" s="12"/>
      <c r="AX12" s="12"/>
      <c r="AY12" s="12"/>
      <c r="AZ12" s="12"/>
      <c r="BA12" s="12"/>
      <c r="BB12" s="12"/>
      <c r="BC12" s="26">
        <f t="shared" si="8"/>
        <v>0</v>
      </c>
      <c r="BD12" s="5">
        <f t="shared" si="14"/>
        <v>0</v>
      </c>
      <c r="BE12" s="30" t="e">
        <f t="shared" si="9"/>
        <v>#DIV/0!</v>
      </c>
      <c r="BF12" s="12"/>
      <c r="BG12" s="12"/>
      <c r="BH12" s="15"/>
      <c r="BI12" s="12"/>
      <c r="BJ12" s="12">
        <f t="shared" si="15"/>
        <v>-0.5</v>
      </c>
      <c r="BK12" s="12"/>
      <c r="BL12" s="12"/>
      <c r="BM12" s="12"/>
      <c r="BN12" s="12"/>
      <c r="BO12" s="12"/>
      <c r="BP12" s="12"/>
      <c r="BQ12" s="12"/>
      <c r="BR12" s="15"/>
      <c r="BS12" s="89"/>
      <c r="BT12" s="89" t="s">
        <v>100</v>
      </c>
      <c r="BU12" s="89"/>
      <c r="BV12" s="89" t="s">
        <v>78</v>
      </c>
      <c r="BW12" s="89" t="s">
        <v>89</v>
      </c>
      <c r="BX12" s="89"/>
      <c r="BY12" s="45"/>
    </row>
    <row r="13" spans="1:87" ht="15.75" customHeight="1" x14ac:dyDescent="0.25">
      <c r="A13" s="274" t="s">
        <v>90</v>
      </c>
      <c r="B13" s="275" t="str">
        <f>+IF(BlankTallySheet!B15="","",BlankTallySheet!B15)</f>
        <v/>
      </c>
      <c r="C13" s="276"/>
      <c r="D13" s="276"/>
      <c r="E13" s="277"/>
      <c r="F13" s="68"/>
      <c r="G13" s="68"/>
      <c r="H13" s="68"/>
      <c r="I13" s="68"/>
      <c r="J13" s="68"/>
      <c r="M13" s="69">
        <v>18</v>
      </c>
      <c r="N13" s="102">
        <f>BlankTallySheet!E8</f>
        <v>0</v>
      </c>
      <c r="O13" s="102">
        <f>BlankTallySheet!H8</f>
        <v>0</v>
      </c>
      <c r="P13" s="102">
        <f>BlankTallySheet!F8</f>
        <v>0</v>
      </c>
      <c r="Q13" s="102">
        <f>BlankTallySheet!I8</f>
        <v>0</v>
      </c>
      <c r="R13" s="102">
        <f t="shared" si="10"/>
        <v>0</v>
      </c>
      <c r="S13" s="102">
        <f t="shared" si="11"/>
        <v>0</v>
      </c>
      <c r="T13" s="102">
        <f t="shared" si="12"/>
        <v>0</v>
      </c>
      <c r="U13" s="4">
        <f t="shared" si="1"/>
        <v>0</v>
      </c>
      <c r="V13" s="9">
        <f t="shared" si="2"/>
        <v>0</v>
      </c>
      <c r="W13" s="26">
        <f t="shared" si="3"/>
        <v>0</v>
      </c>
      <c r="X13" s="5">
        <f>X12+U13</f>
        <v>0</v>
      </c>
      <c r="Y13" s="30" t="e">
        <f t="shared" si="4"/>
        <v>#DIV/0!</v>
      </c>
      <c r="Z13" s="12"/>
      <c r="AA13" s="12"/>
      <c r="AB13" s="15"/>
      <c r="AC13" s="12"/>
      <c r="AD13" s="12">
        <f t="shared" si="5"/>
        <v>17.5</v>
      </c>
      <c r="AE13" s="12"/>
      <c r="AF13" s="12"/>
      <c r="AG13" s="12"/>
      <c r="AH13" s="12"/>
      <c r="AI13" s="12"/>
      <c r="AJ13" s="12"/>
      <c r="AK13" s="12"/>
      <c r="AL13" s="12"/>
      <c r="AM13" s="26">
        <f t="shared" si="6"/>
        <v>0</v>
      </c>
      <c r="AN13" s="5">
        <f>V13+AN12</f>
        <v>0</v>
      </c>
      <c r="AO13" s="30" t="e">
        <f t="shared" si="7"/>
        <v>#DIV/0!</v>
      </c>
      <c r="AP13" s="12"/>
      <c r="AQ13" s="12"/>
      <c r="AR13" s="15"/>
      <c r="AS13" s="12"/>
      <c r="AT13" s="12">
        <f t="shared" si="13"/>
        <v>-0.5</v>
      </c>
      <c r="AU13" s="12"/>
      <c r="AV13" s="12"/>
      <c r="AW13" s="12"/>
      <c r="AX13" s="12"/>
      <c r="AY13" s="12"/>
      <c r="AZ13" s="12"/>
      <c r="BA13" s="12"/>
      <c r="BB13" s="12"/>
      <c r="BC13" s="26">
        <f t="shared" si="8"/>
        <v>0</v>
      </c>
      <c r="BD13" s="5">
        <f t="shared" si="14"/>
        <v>0</v>
      </c>
      <c r="BE13" s="30" t="e">
        <f t="shared" si="9"/>
        <v>#DIV/0!</v>
      </c>
      <c r="BF13" s="12"/>
      <c r="BG13" s="12"/>
      <c r="BH13" s="15"/>
      <c r="BI13" s="12"/>
      <c r="BJ13" s="12">
        <f>IF(BI13=MAX($BI$10:$BI$90),AS13-0.5,"")</f>
        <v>-0.5</v>
      </c>
      <c r="BK13" s="12"/>
      <c r="BL13" s="12"/>
      <c r="BM13" s="12"/>
      <c r="BN13" s="12"/>
      <c r="BO13" s="12"/>
      <c r="BP13" s="12"/>
      <c r="BQ13" s="12"/>
      <c r="BR13" s="15"/>
      <c r="BS13" s="89"/>
      <c r="BT13" s="89" t="s">
        <v>101</v>
      </c>
      <c r="BU13" s="89"/>
      <c r="BV13" s="89" t="s">
        <v>79</v>
      </c>
      <c r="BW13" s="89"/>
      <c r="BX13" s="89"/>
      <c r="BY13" s="45"/>
    </row>
    <row r="14" spans="1:87" ht="15.75" customHeight="1" thickBot="1" x14ac:dyDescent="0.3">
      <c r="A14" s="274"/>
      <c r="B14" s="278"/>
      <c r="C14" s="279"/>
      <c r="D14" s="279"/>
      <c r="E14" s="280"/>
      <c r="F14" s="68"/>
      <c r="G14" s="68"/>
      <c r="H14" s="68"/>
      <c r="I14" s="68"/>
      <c r="J14" s="68"/>
      <c r="M14" s="65">
        <v>19</v>
      </c>
      <c r="N14" s="102">
        <f>BlankTallySheet!E9</f>
        <v>0</v>
      </c>
      <c r="O14" s="102">
        <f>BlankTallySheet!H9</f>
        <v>0</v>
      </c>
      <c r="P14" s="102">
        <f>BlankTallySheet!F9</f>
        <v>0</v>
      </c>
      <c r="Q14" s="102">
        <f>BlankTallySheet!I9</f>
        <v>0</v>
      </c>
      <c r="R14" s="102">
        <f t="shared" si="10"/>
        <v>0</v>
      </c>
      <c r="S14" s="102">
        <f t="shared" si="11"/>
        <v>0</v>
      </c>
      <c r="T14" s="102">
        <f t="shared" si="12"/>
        <v>0</v>
      </c>
      <c r="U14" s="4">
        <f t="shared" si="1"/>
        <v>0</v>
      </c>
      <c r="V14" s="9">
        <f t="shared" si="2"/>
        <v>0</v>
      </c>
      <c r="W14" s="26">
        <f t="shared" si="3"/>
        <v>0</v>
      </c>
      <c r="X14" s="5">
        <f t="shared" ref="X14:X77" si="16">X13+U14</f>
        <v>0</v>
      </c>
      <c r="Y14" s="30" t="e">
        <f t="shared" si="4"/>
        <v>#DIV/0!</v>
      </c>
      <c r="Z14" s="12"/>
      <c r="AA14" s="12"/>
      <c r="AB14" s="15"/>
      <c r="AC14" s="12"/>
      <c r="AD14" s="12">
        <f t="shared" si="5"/>
        <v>18.5</v>
      </c>
      <c r="AE14" s="12"/>
      <c r="AF14" s="12"/>
      <c r="AG14" s="13" t="s">
        <v>35</v>
      </c>
      <c r="AH14" s="13" t="s">
        <v>36</v>
      </c>
      <c r="AI14" s="13" t="s">
        <v>36</v>
      </c>
      <c r="AJ14" s="13" t="s">
        <v>37</v>
      </c>
      <c r="AK14" s="13" t="s">
        <v>38</v>
      </c>
      <c r="AL14" s="13" t="s">
        <v>39</v>
      </c>
      <c r="AM14" s="26">
        <f t="shared" si="6"/>
        <v>0</v>
      </c>
      <c r="AN14" s="5">
        <f t="shared" ref="AN14:AN77" si="17">V14+AN13</f>
        <v>0</v>
      </c>
      <c r="AO14" s="30" t="e">
        <f t="shared" si="7"/>
        <v>#DIV/0!</v>
      </c>
      <c r="AP14" s="12"/>
      <c r="AQ14" s="12"/>
      <c r="AR14" s="15"/>
      <c r="AS14" s="12"/>
      <c r="AT14" s="12">
        <f t="shared" si="13"/>
        <v>-0.5</v>
      </c>
      <c r="AU14" s="12"/>
      <c r="AV14" s="12"/>
      <c r="AW14" s="13" t="s">
        <v>35</v>
      </c>
      <c r="AX14" s="13" t="s">
        <v>36</v>
      </c>
      <c r="AY14" s="13" t="s">
        <v>36</v>
      </c>
      <c r="AZ14" s="13" t="s">
        <v>37</v>
      </c>
      <c r="BA14" s="13" t="s">
        <v>38</v>
      </c>
      <c r="BB14" s="13" t="s">
        <v>39</v>
      </c>
      <c r="BC14" s="26">
        <f t="shared" si="8"/>
        <v>0</v>
      </c>
      <c r="BD14" s="5">
        <f t="shared" si="14"/>
        <v>0</v>
      </c>
      <c r="BE14" s="30" t="e">
        <f t="shared" si="9"/>
        <v>#DIV/0!</v>
      </c>
      <c r="BF14" s="12"/>
      <c r="BG14" s="12"/>
      <c r="BH14" s="15"/>
      <c r="BI14" s="12"/>
      <c r="BJ14" s="12">
        <f t="shared" si="15"/>
        <v>-0.5</v>
      </c>
      <c r="BK14" s="12"/>
      <c r="BL14" s="12"/>
      <c r="BM14" s="13" t="s">
        <v>35</v>
      </c>
      <c r="BN14" s="13" t="s">
        <v>36</v>
      </c>
      <c r="BO14" s="13" t="s">
        <v>36</v>
      </c>
      <c r="BP14" s="13" t="s">
        <v>37</v>
      </c>
      <c r="BQ14" s="13" t="s">
        <v>38</v>
      </c>
      <c r="BR14" s="14" t="s">
        <v>39</v>
      </c>
      <c r="BS14" s="89"/>
      <c r="BT14" s="89" t="s">
        <v>102</v>
      </c>
      <c r="BU14" s="89"/>
      <c r="BV14" s="89" t="s">
        <v>80</v>
      </c>
      <c r="BW14" s="89"/>
      <c r="BX14" s="89"/>
      <c r="BY14" s="45"/>
    </row>
    <row r="15" spans="1:87" ht="15.75" customHeight="1" x14ac:dyDescent="0.25">
      <c r="A15" s="125" t="s">
        <v>9</v>
      </c>
      <c r="B15" s="268" t="str">
        <f>+IF(BlankTallySheet!B17="","",BlankTallySheet!B17)</f>
        <v/>
      </c>
      <c r="C15" s="269"/>
      <c r="D15" s="269"/>
      <c r="E15" s="270"/>
      <c r="F15" s="68"/>
      <c r="G15" s="68"/>
      <c r="H15" s="68"/>
      <c r="I15" s="68"/>
      <c r="J15" s="68"/>
      <c r="M15" s="69">
        <v>20</v>
      </c>
      <c r="N15" s="102">
        <f>BlankTallySheet!E10</f>
        <v>0</v>
      </c>
      <c r="O15" s="102">
        <f>BlankTallySheet!H10</f>
        <v>0</v>
      </c>
      <c r="P15" s="102">
        <f>BlankTallySheet!F10</f>
        <v>0</v>
      </c>
      <c r="Q15" s="102">
        <f>BlankTallySheet!I10</f>
        <v>0</v>
      </c>
      <c r="R15" s="102">
        <f t="shared" si="10"/>
        <v>0</v>
      </c>
      <c r="S15" s="102">
        <f t="shared" si="11"/>
        <v>0</v>
      </c>
      <c r="T15" s="102">
        <f t="shared" si="12"/>
        <v>0</v>
      </c>
      <c r="U15" s="4">
        <f t="shared" si="1"/>
        <v>0</v>
      </c>
      <c r="V15" s="9">
        <f t="shared" si="2"/>
        <v>0</v>
      </c>
      <c r="W15" s="26">
        <f t="shared" si="3"/>
        <v>0</v>
      </c>
      <c r="X15" s="5">
        <f t="shared" si="16"/>
        <v>0</v>
      </c>
      <c r="Y15" s="30" t="e">
        <f t="shared" si="4"/>
        <v>#DIV/0!</v>
      </c>
      <c r="Z15" s="12"/>
      <c r="AA15" s="12"/>
      <c r="AB15" s="15"/>
      <c r="AC15" s="54">
        <f>SUM(U10:U19)</f>
        <v>0</v>
      </c>
      <c r="AD15" s="55">
        <f t="shared" si="5"/>
        <v>19.5</v>
      </c>
      <c r="AE15" s="12"/>
      <c r="AF15" s="12"/>
      <c r="AG15" s="54">
        <f t="shared" ref="AG15:AG78" si="18">IF($M15&gt;=$B$30,1,0)</f>
        <v>1</v>
      </c>
      <c r="AH15" s="37">
        <f t="shared" ref="AH15:AH78" si="19">IF($M15&lt;=$D$30,1,0)</f>
        <v>1</v>
      </c>
      <c r="AI15" s="37">
        <f t="shared" ref="AI15:AI78" si="20">AG15+AH15</f>
        <v>2</v>
      </c>
      <c r="AJ15" s="37">
        <f t="shared" ref="AJ15:AJ78" si="21">IF(AI15=2,U15,0)</f>
        <v>0</v>
      </c>
      <c r="AK15" s="55">
        <f t="shared" ref="AK15:AK78" si="22">IF(AG15=1,U15,0)</f>
        <v>0</v>
      </c>
      <c r="AL15" s="12"/>
      <c r="AM15" s="26">
        <f t="shared" si="6"/>
        <v>0</v>
      </c>
      <c r="AN15" s="5">
        <f t="shared" si="17"/>
        <v>0</v>
      </c>
      <c r="AO15" s="30" t="e">
        <f t="shared" si="7"/>
        <v>#DIV/0!</v>
      </c>
      <c r="AP15" s="12"/>
      <c r="AQ15" s="12"/>
      <c r="AR15" s="15"/>
      <c r="AS15" s="54">
        <f>SUM(V10:V19)</f>
        <v>0</v>
      </c>
      <c r="AT15" s="55">
        <f>IF(AS15=MAX($AS$10:$AS$90),M15-0.5,"")</f>
        <v>19.5</v>
      </c>
      <c r="AU15" s="12"/>
      <c r="AV15" s="12"/>
      <c r="AW15" s="54">
        <f t="shared" ref="AW15:AW78" si="23">IF($M15&gt;=$G$30,1,0)</f>
        <v>1</v>
      </c>
      <c r="AX15" s="37">
        <f t="shared" ref="AX15:AX78" si="24">IF($M15&lt;=$I$30,1,0)</f>
        <v>1</v>
      </c>
      <c r="AY15" s="37">
        <f t="shared" ref="AY15:AY78" si="25">AW15+AX15</f>
        <v>2</v>
      </c>
      <c r="AZ15" s="37">
        <f t="shared" ref="AZ15:AZ78" si="26">IF(AY15=2,V15,0)</f>
        <v>0</v>
      </c>
      <c r="BA15" s="55">
        <f t="shared" ref="BA15:BA78" si="27">IF(AW15=1,V15,0)</f>
        <v>0</v>
      </c>
      <c r="BB15" s="12"/>
      <c r="BC15" s="26">
        <f t="shared" si="8"/>
        <v>0</v>
      </c>
      <c r="BD15" s="5">
        <f t="shared" si="14"/>
        <v>0</v>
      </c>
      <c r="BE15" s="30" t="e">
        <f t="shared" si="9"/>
        <v>#DIV/0!</v>
      </c>
      <c r="BF15" s="12"/>
      <c r="BG15" s="12"/>
      <c r="BH15" s="15"/>
      <c r="BI15" s="54">
        <f t="shared" ref="BI15:BI78" si="28">SUM(T10:T19)</f>
        <v>0</v>
      </c>
      <c r="BJ15" s="55">
        <f>IF(BI15=MAX($BI$10:$BI$90),M15-0.5,"")</f>
        <v>19.5</v>
      </c>
      <c r="BK15" s="12"/>
      <c r="BL15" s="12"/>
      <c r="BM15" s="54">
        <f t="shared" ref="BM15:BM78" si="29">IF($M15&gt;=$B$39,1,0)</f>
        <v>1</v>
      </c>
      <c r="BN15" s="37">
        <f t="shared" ref="BN15:BN78" si="30">IF($M15&lt;=$D$39,1,0)</f>
        <v>1</v>
      </c>
      <c r="BO15" s="37">
        <f t="shared" ref="BO15:BO78" si="31">BM15+BN15</f>
        <v>2</v>
      </c>
      <c r="BP15" s="37">
        <f t="shared" ref="BP15:BP78" si="32">IF(BO15=2,T15,0)</f>
        <v>0</v>
      </c>
      <c r="BQ15" s="55">
        <f t="shared" ref="BQ15:BQ78" si="33">IF(BM15=1,T15,0)</f>
        <v>0</v>
      </c>
      <c r="BR15" s="15"/>
      <c r="BS15" s="89"/>
      <c r="BT15" s="89" t="s">
        <v>103</v>
      </c>
      <c r="BU15" s="89"/>
      <c r="BV15" s="89"/>
      <c r="BW15" s="89"/>
      <c r="BX15" s="89"/>
      <c r="BY15" s="45"/>
    </row>
    <row r="16" spans="1:87" x14ac:dyDescent="0.25">
      <c r="A16" s="126" t="s">
        <v>10</v>
      </c>
      <c r="B16" s="271" t="str">
        <f>+IF(BlankTallySheet!B18="","",BlankTallySheet!B18)</f>
        <v/>
      </c>
      <c r="C16" s="272"/>
      <c r="D16" s="272"/>
      <c r="E16" s="273"/>
      <c r="F16" s="71"/>
      <c r="G16" s="71"/>
      <c r="H16" s="71"/>
      <c r="I16" s="71"/>
      <c r="J16" s="71"/>
      <c r="M16" s="65">
        <v>21</v>
      </c>
      <c r="N16" s="102">
        <f>BlankTallySheet!E11</f>
        <v>0</v>
      </c>
      <c r="O16" s="102">
        <f>BlankTallySheet!H11</f>
        <v>0</v>
      </c>
      <c r="P16" s="102">
        <f>BlankTallySheet!F11</f>
        <v>0</v>
      </c>
      <c r="Q16" s="102">
        <f>BlankTallySheet!I11</f>
        <v>0</v>
      </c>
      <c r="R16" s="102">
        <f t="shared" si="10"/>
        <v>0</v>
      </c>
      <c r="S16" s="102">
        <f t="shared" si="11"/>
        <v>0</v>
      </c>
      <c r="T16" s="102">
        <f t="shared" si="12"/>
        <v>0</v>
      </c>
      <c r="U16" s="4">
        <f t="shared" si="1"/>
        <v>0</v>
      </c>
      <c r="V16" s="9">
        <f t="shared" si="2"/>
        <v>0</v>
      </c>
      <c r="W16" s="26">
        <f t="shared" si="3"/>
        <v>0</v>
      </c>
      <c r="X16" s="5">
        <f t="shared" si="16"/>
        <v>0</v>
      </c>
      <c r="Y16" s="30" t="e">
        <f t="shared" si="4"/>
        <v>#DIV/0!</v>
      </c>
      <c r="Z16" s="12"/>
      <c r="AA16" s="12"/>
      <c r="AB16" s="15"/>
      <c r="AC16" s="26">
        <f>SUM(U11:U20)</f>
        <v>0</v>
      </c>
      <c r="AD16" s="56">
        <f t="shared" si="5"/>
        <v>20.5</v>
      </c>
      <c r="AE16" s="12"/>
      <c r="AF16" s="12"/>
      <c r="AG16" s="26">
        <f t="shared" si="18"/>
        <v>1</v>
      </c>
      <c r="AH16" s="5">
        <f t="shared" si="19"/>
        <v>1</v>
      </c>
      <c r="AI16" s="5">
        <f t="shared" si="20"/>
        <v>2</v>
      </c>
      <c r="AJ16" s="5">
        <f t="shared" si="21"/>
        <v>0</v>
      </c>
      <c r="AK16" s="56">
        <f t="shared" si="22"/>
        <v>0</v>
      </c>
      <c r="AL16" s="12"/>
      <c r="AM16" s="26">
        <f t="shared" si="6"/>
        <v>0</v>
      </c>
      <c r="AN16" s="5">
        <f t="shared" si="17"/>
        <v>0</v>
      </c>
      <c r="AO16" s="30" t="e">
        <f t="shared" si="7"/>
        <v>#DIV/0!</v>
      </c>
      <c r="AP16" s="12"/>
      <c r="AQ16" s="12"/>
      <c r="AR16" s="15"/>
      <c r="AS16" s="26">
        <f>SUM(V11:V20)</f>
        <v>0</v>
      </c>
      <c r="AT16" s="56">
        <f>IF(AS16=MAX($AS$10:$AS$90),M16-0.5,"")</f>
        <v>20.5</v>
      </c>
      <c r="AU16" s="12"/>
      <c r="AV16" s="12"/>
      <c r="AW16" s="26">
        <f t="shared" si="23"/>
        <v>1</v>
      </c>
      <c r="AX16" s="5">
        <f t="shared" si="24"/>
        <v>1</v>
      </c>
      <c r="AY16" s="5">
        <f t="shared" si="25"/>
        <v>2</v>
      </c>
      <c r="AZ16" s="5">
        <f t="shared" si="26"/>
        <v>0</v>
      </c>
      <c r="BA16" s="56">
        <f t="shared" si="27"/>
        <v>0</v>
      </c>
      <c r="BB16" s="12"/>
      <c r="BC16" s="26">
        <f t="shared" si="8"/>
        <v>0</v>
      </c>
      <c r="BD16" s="5">
        <f t="shared" si="14"/>
        <v>0</v>
      </c>
      <c r="BE16" s="30" t="e">
        <f t="shared" si="9"/>
        <v>#DIV/0!</v>
      </c>
      <c r="BF16" s="12"/>
      <c r="BG16" s="12"/>
      <c r="BH16" s="15"/>
      <c r="BI16" s="26">
        <f t="shared" si="28"/>
        <v>0</v>
      </c>
      <c r="BJ16" s="56">
        <f>IF(BI16=MAX($BI$10:$BI$90),M16-0.5,"")</f>
        <v>20.5</v>
      </c>
      <c r="BK16" s="12"/>
      <c r="BL16" s="12"/>
      <c r="BM16" s="26">
        <f t="shared" si="29"/>
        <v>1</v>
      </c>
      <c r="BN16" s="5">
        <f t="shared" si="30"/>
        <v>1</v>
      </c>
      <c r="BO16" s="5">
        <f t="shared" si="31"/>
        <v>2</v>
      </c>
      <c r="BP16" s="5">
        <f t="shared" si="32"/>
        <v>0</v>
      </c>
      <c r="BQ16" s="56">
        <f t="shared" si="33"/>
        <v>0</v>
      </c>
      <c r="BR16" s="15"/>
      <c r="BT16" s="59" t="s">
        <v>104</v>
      </c>
    </row>
    <row r="17" spans="1:72" x14ac:dyDescent="0.25">
      <c r="F17" s="60"/>
      <c r="G17" s="60"/>
      <c r="H17" s="60"/>
      <c r="I17" s="60"/>
      <c r="J17" s="60"/>
      <c r="L17" s="72"/>
      <c r="M17" s="69">
        <v>22</v>
      </c>
      <c r="N17" s="102">
        <f>BlankTallySheet!E12</f>
        <v>0</v>
      </c>
      <c r="O17" s="102">
        <f>BlankTallySheet!H12</f>
        <v>0</v>
      </c>
      <c r="P17" s="102">
        <f>BlankTallySheet!F12</f>
        <v>0</v>
      </c>
      <c r="Q17" s="102">
        <f>BlankTallySheet!I12</f>
        <v>0</v>
      </c>
      <c r="R17" s="102">
        <f t="shared" si="10"/>
        <v>0</v>
      </c>
      <c r="S17" s="102">
        <f t="shared" si="11"/>
        <v>0</v>
      </c>
      <c r="T17" s="102">
        <f t="shared" si="12"/>
        <v>0</v>
      </c>
      <c r="U17" s="4">
        <f t="shared" si="1"/>
        <v>0</v>
      </c>
      <c r="V17" s="9">
        <f t="shared" si="2"/>
        <v>0</v>
      </c>
      <c r="W17" s="26">
        <f t="shared" si="3"/>
        <v>0</v>
      </c>
      <c r="X17" s="5">
        <f t="shared" si="16"/>
        <v>0</v>
      </c>
      <c r="Y17" s="30" t="e">
        <f t="shared" si="4"/>
        <v>#DIV/0!</v>
      </c>
      <c r="Z17" s="12"/>
      <c r="AA17" s="12"/>
      <c r="AB17" s="15"/>
      <c r="AC17" s="26">
        <f>SUM(U12:U21)</f>
        <v>0</v>
      </c>
      <c r="AD17" s="56">
        <f t="shared" si="5"/>
        <v>21.5</v>
      </c>
      <c r="AE17" s="12"/>
      <c r="AF17" s="12"/>
      <c r="AG17" s="26">
        <f t="shared" si="18"/>
        <v>1</v>
      </c>
      <c r="AH17" s="5">
        <f t="shared" si="19"/>
        <v>1</v>
      </c>
      <c r="AI17" s="5">
        <f t="shared" si="20"/>
        <v>2</v>
      </c>
      <c r="AJ17" s="5">
        <f t="shared" si="21"/>
        <v>0</v>
      </c>
      <c r="AK17" s="56">
        <f t="shared" si="22"/>
        <v>0</v>
      </c>
      <c r="AL17" s="12"/>
      <c r="AM17" s="26">
        <f t="shared" si="6"/>
        <v>0</v>
      </c>
      <c r="AN17" s="5">
        <f t="shared" si="17"/>
        <v>0</v>
      </c>
      <c r="AO17" s="30" t="e">
        <f t="shared" si="7"/>
        <v>#DIV/0!</v>
      </c>
      <c r="AP17" s="12"/>
      <c r="AQ17" s="12"/>
      <c r="AR17" s="15"/>
      <c r="AS17" s="26">
        <f t="shared" ref="AS17:AS80" si="34">SUM(V12:V21)</f>
        <v>0</v>
      </c>
      <c r="AT17" s="56">
        <f t="shared" ref="AT17:AT80" si="35">IF(AS17=MAX($AS$10:$AS$90),M17-0.5,"")</f>
        <v>21.5</v>
      </c>
      <c r="AU17" s="12"/>
      <c r="AV17" s="12"/>
      <c r="AW17" s="26">
        <f t="shared" si="23"/>
        <v>1</v>
      </c>
      <c r="AX17" s="5">
        <f t="shared" si="24"/>
        <v>1</v>
      </c>
      <c r="AY17" s="5">
        <f t="shared" si="25"/>
        <v>2</v>
      </c>
      <c r="AZ17" s="5">
        <f t="shared" si="26"/>
        <v>0</v>
      </c>
      <c r="BA17" s="56">
        <f t="shared" si="27"/>
        <v>0</v>
      </c>
      <c r="BB17" s="12"/>
      <c r="BC17" s="26">
        <f t="shared" si="8"/>
        <v>0</v>
      </c>
      <c r="BD17" s="5">
        <f t="shared" si="14"/>
        <v>0</v>
      </c>
      <c r="BE17" s="30" t="e">
        <f t="shared" si="9"/>
        <v>#DIV/0!</v>
      </c>
      <c r="BF17" s="12"/>
      <c r="BG17" s="12"/>
      <c r="BH17" s="15"/>
      <c r="BI17" s="26">
        <f t="shared" si="28"/>
        <v>0</v>
      </c>
      <c r="BJ17" s="56">
        <f t="shared" ref="BJ17:BJ80" si="36">IF(BI17=MAX($BI$10:$BI$90),M17-0.5,"")</f>
        <v>21.5</v>
      </c>
      <c r="BK17" s="12"/>
      <c r="BL17" s="12"/>
      <c r="BM17" s="26">
        <f t="shared" si="29"/>
        <v>1</v>
      </c>
      <c r="BN17" s="5">
        <f t="shared" si="30"/>
        <v>1</v>
      </c>
      <c r="BO17" s="5">
        <f t="shared" si="31"/>
        <v>2</v>
      </c>
      <c r="BP17" s="5">
        <f t="shared" si="32"/>
        <v>0</v>
      </c>
      <c r="BQ17" s="56">
        <f t="shared" si="33"/>
        <v>0</v>
      </c>
      <c r="BR17" s="15"/>
      <c r="BT17" s="59" t="s">
        <v>105</v>
      </c>
    </row>
    <row r="18" spans="1:72" ht="15.75" customHeight="1" x14ac:dyDescent="0.25">
      <c r="A18" s="204" t="s">
        <v>1</v>
      </c>
      <c r="B18" s="205"/>
      <c r="C18" s="205"/>
      <c r="D18" s="206"/>
      <c r="F18" s="213" t="s">
        <v>21</v>
      </c>
      <c r="G18" s="214"/>
      <c r="H18" s="214"/>
      <c r="I18" s="215"/>
      <c r="K18" s="73"/>
      <c r="L18" s="74"/>
      <c r="M18" s="65">
        <v>23</v>
      </c>
      <c r="N18" s="102">
        <f>BlankTallySheet!E13</f>
        <v>0</v>
      </c>
      <c r="O18" s="102">
        <f>BlankTallySheet!H13</f>
        <v>0</v>
      </c>
      <c r="P18" s="102">
        <f>BlankTallySheet!F13</f>
        <v>0</v>
      </c>
      <c r="Q18" s="102">
        <f>BlankTallySheet!I13</f>
        <v>0</v>
      </c>
      <c r="R18" s="102">
        <f t="shared" si="10"/>
        <v>0</v>
      </c>
      <c r="S18" s="102">
        <f t="shared" si="11"/>
        <v>0</v>
      </c>
      <c r="T18" s="102">
        <f t="shared" si="12"/>
        <v>0</v>
      </c>
      <c r="U18" s="4">
        <f t="shared" si="1"/>
        <v>0</v>
      </c>
      <c r="V18" s="9">
        <f t="shared" si="2"/>
        <v>0</v>
      </c>
      <c r="W18" s="26">
        <f t="shared" si="3"/>
        <v>0</v>
      </c>
      <c r="X18" s="5">
        <f t="shared" si="16"/>
        <v>0</v>
      </c>
      <c r="Y18" s="30" t="e">
        <f t="shared" si="4"/>
        <v>#DIV/0!</v>
      </c>
      <c r="Z18" s="12"/>
      <c r="AA18" s="12"/>
      <c r="AB18" s="15"/>
      <c r="AC18" s="26">
        <f t="shared" ref="AC18:AC81" si="37">SUM(U13:U22)</f>
        <v>0</v>
      </c>
      <c r="AD18" s="56">
        <f t="shared" si="5"/>
        <v>22.5</v>
      </c>
      <c r="AE18" s="12"/>
      <c r="AF18" s="12"/>
      <c r="AG18" s="26">
        <f t="shared" si="18"/>
        <v>1</v>
      </c>
      <c r="AH18" s="5">
        <f t="shared" si="19"/>
        <v>1</v>
      </c>
      <c r="AI18" s="5">
        <f t="shared" si="20"/>
        <v>2</v>
      </c>
      <c r="AJ18" s="5">
        <f t="shared" si="21"/>
        <v>0</v>
      </c>
      <c r="AK18" s="56">
        <f t="shared" si="22"/>
        <v>0</v>
      </c>
      <c r="AL18" s="12"/>
      <c r="AM18" s="26">
        <f t="shared" si="6"/>
        <v>0</v>
      </c>
      <c r="AN18" s="5">
        <f t="shared" si="17"/>
        <v>0</v>
      </c>
      <c r="AO18" s="30" t="e">
        <f t="shared" si="7"/>
        <v>#DIV/0!</v>
      </c>
      <c r="AP18" s="12"/>
      <c r="AQ18" s="12"/>
      <c r="AR18" s="15"/>
      <c r="AS18" s="26">
        <f t="shared" si="34"/>
        <v>0</v>
      </c>
      <c r="AT18" s="56">
        <f t="shared" si="35"/>
        <v>22.5</v>
      </c>
      <c r="AU18" s="12"/>
      <c r="AV18" s="12"/>
      <c r="AW18" s="26">
        <f t="shared" si="23"/>
        <v>1</v>
      </c>
      <c r="AX18" s="5">
        <f t="shared" si="24"/>
        <v>1</v>
      </c>
      <c r="AY18" s="5">
        <f t="shared" si="25"/>
        <v>2</v>
      </c>
      <c r="AZ18" s="5">
        <f t="shared" si="26"/>
        <v>0</v>
      </c>
      <c r="BA18" s="56">
        <f t="shared" si="27"/>
        <v>0</v>
      </c>
      <c r="BB18" s="12"/>
      <c r="BC18" s="26">
        <f t="shared" si="8"/>
        <v>0</v>
      </c>
      <c r="BD18" s="5">
        <f t="shared" si="14"/>
        <v>0</v>
      </c>
      <c r="BE18" s="30" t="e">
        <f t="shared" si="9"/>
        <v>#DIV/0!</v>
      </c>
      <c r="BF18" s="12"/>
      <c r="BG18" s="12"/>
      <c r="BH18" s="15"/>
      <c r="BI18" s="26">
        <f t="shared" si="28"/>
        <v>0</v>
      </c>
      <c r="BJ18" s="56">
        <f t="shared" si="36"/>
        <v>22.5</v>
      </c>
      <c r="BK18" s="12"/>
      <c r="BL18" s="12"/>
      <c r="BM18" s="26">
        <f t="shared" si="29"/>
        <v>1</v>
      </c>
      <c r="BN18" s="5">
        <f t="shared" si="30"/>
        <v>1</v>
      </c>
      <c r="BO18" s="5">
        <f t="shared" si="31"/>
        <v>2</v>
      </c>
      <c r="BP18" s="5">
        <f t="shared" si="32"/>
        <v>0</v>
      </c>
      <c r="BQ18" s="56">
        <f t="shared" si="33"/>
        <v>0</v>
      </c>
      <c r="BR18" s="15"/>
      <c r="BT18" s="59" t="s">
        <v>106</v>
      </c>
    </row>
    <row r="19" spans="1:72" x14ac:dyDescent="0.25">
      <c r="A19" s="127" t="s">
        <v>3</v>
      </c>
      <c r="B19" s="281" t="str">
        <f>+IF(BlankTallySheet!B4="","",BlankTallySheet!B4)</f>
        <v/>
      </c>
      <c r="C19" s="282"/>
      <c r="D19" s="283"/>
      <c r="F19" s="284" t="str">
        <f>+IF(BlankTallySheet!A21="","",BlankTallySheet!A21)</f>
        <v/>
      </c>
      <c r="G19" s="285"/>
      <c r="H19" s="285"/>
      <c r="I19" s="286"/>
      <c r="K19" s="74"/>
      <c r="L19" s="74"/>
      <c r="M19" s="69">
        <v>24</v>
      </c>
      <c r="N19" s="102">
        <f>BlankTallySheet!E14</f>
        <v>0</v>
      </c>
      <c r="O19" s="102">
        <f>BlankTallySheet!H14</f>
        <v>0</v>
      </c>
      <c r="P19" s="102">
        <f>BlankTallySheet!F14</f>
        <v>0</v>
      </c>
      <c r="Q19" s="102">
        <f>BlankTallySheet!I14</f>
        <v>0</v>
      </c>
      <c r="R19" s="102">
        <f t="shared" si="10"/>
        <v>0</v>
      </c>
      <c r="S19" s="102">
        <f t="shared" si="11"/>
        <v>0</v>
      </c>
      <c r="T19" s="102">
        <f t="shared" si="12"/>
        <v>0</v>
      </c>
      <c r="U19" s="4">
        <f t="shared" si="1"/>
        <v>0</v>
      </c>
      <c r="V19" s="9">
        <f t="shared" si="2"/>
        <v>0</v>
      </c>
      <c r="W19" s="26">
        <f t="shared" si="3"/>
        <v>0</v>
      </c>
      <c r="X19" s="5">
        <f t="shared" si="16"/>
        <v>0</v>
      </c>
      <c r="Y19" s="30" t="e">
        <f t="shared" si="4"/>
        <v>#DIV/0!</v>
      </c>
      <c r="Z19" s="12"/>
      <c r="AA19" s="12"/>
      <c r="AB19" s="15"/>
      <c r="AC19" s="26">
        <f t="shared" si="37"/>
        <v>0</v>
      </c>
      <c r="AD19" s="56">
        <f t="shared" si="5"/>
        <v>23.5</v>
      </c>
      <c r="AE19" s="12"/>
      <c r="AF19" s="12"/>
      <c r="AG19" s="26">
        <f t="shared" si="18"/>
        <v>1</v>
      </c>
      <c r="AH19" s="5">
        <f t="shared" si="19"/>
        <v>1</v>
      </c>
      <c r="AI19" s="5">
        <f t="shared" si="20"/>
        <v>2</v>
      </c>
      <c r="AJ19" s="5">
        <f t="shared" si="21"/>
        <v>0</v>
      </c>
      <c r="AK19" s="56">
        <f t="shared" si="22"/>
        <v>0</v>
      </c>
      <c r="AL19" s="12"/>
      <c r="AM19" s="26">
        <f t="shared" si="6"/>
        <v>0</v>
      </c>
      <c r="AN19" s="5">
        <f t="shared" si="17"/>
        <v>0</v>
      </c>
      <c r="AO19" s="30" t="e">
        <f t="shared" si="7"/>
        <v>#DIV/0!</v>
      </c>
      <c r="AP19" s="12"/>
      <c r="AQ19" s="12"/>
      <c r="AR19" s="15"/>
      <c r="AS19" s="26">
        <f t="shared" si="34"/>
        <v>0</v>
      </c>
      <c r="AT19" s="56">
        <f t="shared" si="35"/>
        <v>23.5</v>
      </c>
      <c r="AU19" s="12"/>
      <c r="AV19" s="12"/>
      <c r="AW19" s="26">
        <f t="shared" si="23"/>
        <v>1</v>
      </c>
      <c r="AX19" s="5">
        <f t="shared" si="24"/>
        <v>1</v>
      </c>
      <c r="AY19" s="5">
        <f t="shared" si="25"/>
        <v>2</v>
      </c>
      <c r="AZ19" s="5">
        <f t="shared" si="26"/>
        <v>0</v>
      </c>
      <c r="BA19" s="56">
        <f t="shared" si="27"/>
        <v>0</v>
      </c>
      <c r="BB19" s="12"/>
      <c r="BC19" s="26">
        <f t="shared" si="8"/>
        <v>0</v>
      </c>
      <c r="BD19" s="5">
        <f t="shared" si="14"/>
        <v>0</v>
      </c>
      <c r="BE19" s="30" t="e">
        <f t="shared" si="9"/>
        <v>#DIV/0!</v>
      </c>
      <c r="BF19" s="12"/>
      <c r="BG19" s="12"/>
      <c r="BH19" s="15"/>
      <c r="BI19" s="26">
        <f t="shared" si="28"/>
        <v>0</v>
      </c>
      <c r="BJ19" s="56">
        <f t="shared" si="36"/>
        <v>23.5</v>
      </c>
      <c r="BK19" s="12"/>
      <c r="BL19" s="12"/>
      <c r="BM19" s="26">
        <f t="shared" si="29"/>
        <v>1</v>
      </c>
      <c r="BN19" s="5">
        <f t="shared" si="30"/>
        <v>1</v>
      </c>
      <c r="BO19" s="5">
        <f t="shared" si="31"/>
        <v>2</v>
      </c>
      <c r="BP19" s="5">
        <f t="shared" si="32"/>
        <v>0</v>
      </c>
      <c r="BQ19" s="56">
        <f t="shared" si="33"/>
        <v>0</v>
      </c>
      <c r="BR19" s="15"/>
      <c r="BT19" s="59" t="s">
        <v>107</v>
      </c>
    </row>
    <row r="20" spans="1:72" ht="15.75" customHeight="1" x14ac:dyDescent="0.25">
      <c r="A20" s="78" t="s">
        <v>4</v>
      </c>
      <c r="B20" s="261" t="str">
        <f>+IF(BlankTallySheet!B5="","",BlankTallySheet!B5)</f>
        <v/>
      </c>
      <c r="C20" s="262"/>
      <c r="D20" s="263"/>
      <c r="F20" s="287"/>
      <c r="G20" s="288"/>
      <c r="H20" s="288"/>
      <c r="I20" s="289"/>
      <c r="K20" s="74"/>
      <c r="L20" s="74"/>
      <c r="M20" s="65">
        <v>25</v>
      </c>
      <c r="N20" s="102">
        <f>BlankTallySheet!E15</f>
        <v>0</v>
      </c>
      <c r="O20" s="102">
        <f>BlankTallySheet!H15</f>
        <v>0</v>
      </c>
      <c r="P20" s="102">
        <f>BlankTallySheet!F15</f>
        <v>0</v>
      </c>
      <c r="Q20" s="102">
        <f>BlankTallySheet!I15</f>
        <v>0</v>
      </c>
      <c r="R20" s="102">
        <f t="shared" si="10"/>
        <v>0</v>
      </c>
      <c r="S20" s="102">
        <f t="shared" si="11"/>
        <v>0</v>
      </c>
      <c r="T20" s="102">
        <f t="shared" si="12"/>
        <v>0</v>
      </c>
      <c r="U20" s="4">
        <f t="shared" si="1"/>
        <v>0</v>
      </c>
      <c r="V20" s="9">
        <f t="shared" si="2"/>
        <v>0</v>
      </c>
      <c r="W20" s="26">
        <f t="shared" si="3"/>
        <v>0</v>
      </c>
      <c r="X20" s="5">
        <f t="shared" si="16"/>
        <v>0</v>
      </c>
      <c r="Y20" s="30" t="e">
        <f t="shared" si="4"/>
        <v>#DIV/0!</v>
      </c>
      <c r="Z20" s="12"/>
      <c r="AA20" s="12"/>
      <c r="AB20" s="15"/>
      <c r="AC20" s="26">
        <f t="shared" si="37"/>
        <v>0</v>
      </c>
      <c r="AD20" s="56">
        <f t="shared" si="5"/>
        <v>24.5</v>
      </c>
      <c r="AE20" s="12"/>
      <c r="AF20" s="12"/>
      <c r="AG20" s="26">
        <f t="shared" si="18"/>
        <v>1</v>
      </c>
      <c r="AH20" s="5">
        <f t="shared" si="19"/>
        <v>0</v>
      </c>
      <c r="AI20" s="5">
        <f t="shared" si="20"/>
        <v>1</v>
      </c>
      <c r="AJ20" s="5">
        <f t="shared" si="21"/>
        <v>0</v>
      </c>
      <c r="AK20" s="56">
        <f t="shared" si="22"/>
        <v>0</v>
      </c>
      <c r="AL20" s="12"/>
      <c r="AM20" s="26">
        <f t="shared" si="6"/>
        <v>0</v>
      </c>
      <c r="AN20" s="5">
        <f t="shared" si="17"/>
        <v>0</v>
      </c>
      <c r="AO20" s="30" t="e">
        <f t="shared" si="7"/>
        <v>#DIV/0!</v>
      </c>
      <c r="AP20" s="12"/>
      <c r="AQ20" s="12"/>
      <c r="AR20" s="15"/>
      <c r="AS20" s="26">
        <f t="shared" si="34"/>
        <v>0</v>
      </c>
      <c r="AT20" s="56">
        <f t="shared" si="35"/>
        <v>24.5</v>
      </c>
      <c r="AU20" s="12"/>
      <c r="AV20" s="12"/>
      <c r="AW20" s="26">
        <f t="shared" si="23"/>
        <v>1</v>
      </c>
      <c r="AX20" s="5">
        <f t="shared" si="24"/>
        <v>0</v>
      </c>
      <c r="AY20" s="5">
        <f t="shared" si="25"/>
        <v>1</v>
      </c>
      <c r="AZ20" s="5">
        <f t="shared" si="26"/>
        <v>0</v>
      </c>
      <c r="BA20" s="56">
        <f t="shared" si="27"/>
        <v>0</v>
      </c>
      <c r="BB20" s="12"/>
      <c r="BC20" s="26">
        <f t="shared" si="8"/>
        <v>0</v>
      </c>
      <c r="BD20" s="5">
        <f t="shared" si="14"/>
        <v>0</v>
      </c>
      <c r="BE20" s="30" t="e">
        <f t="shared" si="9"/>
        <v>#DIV/0!</v>
      </c>
      <c r="BF20" s="12"/>
      <c r="BG20" s="12"/>
      <c r="BH20" s="15"/>
      <c r="BI20" s="26">
        <f t="shared" si="28"/>
        <v>0</v>
      </c>
      <c r="BJ20" s="56">
        <f t="shared" si="36"/>
        <v>24.5</v>
      </c>
      <c r="BK20" s="12"/>
      <c r="BL20" s="12"/>
      <c r="BM20" s="26">
        <f t="shared" si="29"/>
        <v>1</v>
      </c>
      <c r="BN20" s="5">
        <f t="shared" si="30"/>
        <v>0</v>
      </c>
      <c r="BO20" s="5">
        <f t="shared" si="31"/>
        <v>1</v>
      </c>
      <c r="BP20" s="5">
        <f t="shared" si="32"/>
        <v>0</v>
      </c>
      <c r="BQ20" s="56">
        <f t="shared" si="33"/>
        <v>0</v>
      </c>
      <c r="BR20" s="15"/>
      <c r="BT20" s="59" t="s">
        <v>108</v>
      </c>
    </row>
    <row r="21" spans="1:72" x14ac:dyDescent="0.25">
      <c r="A21" s="128" t="s">
        <v>12</v>
      </c>
      <c r="B21" s="281" t="str">
        <f>+IF(BlankTallySheet!B6="","",BlankTallySheet!B6)</f>
        <v/>
      </c>
      <c r="C21" s="282"/>
      <c r="D21" s="283"/>
      <c r="F21" s="287"/>
      <c r="G21" s="288"/>
      <c r="H21" s="288"/>
      <c r="I21" s="289"/>
      <c r="K21" s="74"/>
      <c r="L21" s="74"/>
      <c r="M21" s="69">
        <v>26</v>
      </c>
      <c r="N21" s="102">
        <f>BlankTallySheet!E16</f>
        <v>0</v>
      </c>
      <c r="O21" s="102">
        <f>BlankTallySheet!H16</f>
        <v>0</v>
      </c>
      <c r="P21" s="102">
        <f>BlankTallySheet!F16</f>
        <v>0</v>
      </c>
      <c r="Q21" s="102">
        <f>BlankTallySheet!I16</f>
        <v>0</v>
      </c>
      <c r="R21" s="102">
        <f t="shared" si="10"/>
        <v>0</v>
      </c>
      <c r="S21" s="102">
        <f t="shared" si="11"/>
        <v>0</v>
      </c>
      <c r="T21" s="102">
        <f t="shared" si="12"/>
        <v>0</v>
      </c>
      <c r="U21" s="4">
        <f t="shared" si="1"/>
        <v>0</v>
      </c>
      <c r="V21" s="9">
        <f t="shared" si="2"/>
        <v>0</v>
      </c>
      <c r="W21" s="26">
        <f t="shared" si="3"/>
        <v>0</v>
      </c>
      <c r="X21" s="5">
        <f t="shared" si="16"/>
        <v>0</v>
      </c>
      <c r="Y21" s="30" t="e">
        <f t="shared" si="4"/>
        <v>#DIV/0!</v>
      </c>
      <c r="Z21" s="12"/>
      <c r="AA21" s="12"/>
      <c r="AB21" s="15"/>
      <c r="AC21" s="26">
        <f t="shared" si="37"/>
        <v>0</v>
      </c>
      <c r="AD21" s="56">
        <f t="shared" si="5"/>
        <v>25.5</v>
      </c>
      <c r="AE21" s="12"/>
      <c r="AF21" s="12"/>
      <c r="AG21" s="26">
        <f t="shared" si="18"/>
        <v>1</v>
      </c>
      <c r="AH21" s="5">
        <f t="shared" si="19"/>
        <v>0</v>
      </c>
      <c r="AI21" s="5">
        <f t="shared" si="20"/>
        <v>1</v>
      </c>
      <c r="AJ21" s="5">
        <f t="shared" si="21"/>
        <v>0</v>
      </c>
      <c r="AK21" s="56">
        <f t="shared" si="22"/>
        <v>0</v>
      </c>
      <c r="AL21" s="12"/>
      <c r="AM21" s="26">
        <f t="shared" si="6"/>
        <v>0</v>
      </c>
      <c r="AN21" s="5">
        <f t="shared" si="17"/>
        <v>0</v>
      </c>
      <c r="AO21" s="30" t="e">
        <f t="shared" si="7"/>
        <v>#DIV/0!</v>
      </c>
      <c r="AP21" s="12"/>
      <c r="AQ21" s="12"/>
      <c r="AR21" s="15"/>
      <c r="AS21" s="26">
        <f t="shared" si="34"/>
        <v>0</v>
      </c>
      <c r="AT21" s="56">
        <f t="shared" si="35"/>
        <v>25.5</v>
      </c>
      <c r="AU21" s="12"/>
      <c r="AV21" s="12"/>
      <c r="AW21" s="26">
        <f t="shared" si="23"/>
        <v>1</v>
      </c>
      <c r="AX21" s="5">
        <f t="shared" si="24"/>
        <v>0</v>
      </c>
      <c r="AY21" s="5">
        <f t="shared" si="25"/>
        <v>1</v>
      </c>
      <c r="AZ21" s="5">
        <f t="shared" si="26"/>
        <v>0</v>
      </c>
      <c r="BA21" s="56">
        <f t="shared" si="27"/>
        <v>0</v>
      </c>
      <c r="BB21" s="12"/>
      <c r="BC21" s="26">
        <f t="shared" si="8"/>
        <v>0</v>
      </c>
      <c r="BD21" s="5">
        <f t="shared" si="14"/>
        <v>0</v>
      </c>
      <c r="BE21" s="30" t="e">
        <f t="shared" si="9"/>
        <v>#DIV/0!</v>
      </c>
      <c r="BF21" s="12"/>
      <c r="BG21" s="12"/>
      <c r="BH21" s="15"/>
      <c r="BI21" s="26">
        <f t="shared" si="28"/>
        <v>0</v>
      </c>
      <c r="BJ21" s="56">
        <f t="shared" si="36"/>
        <v>25.5</v>
      </c>
      <c r="BK21" s="12"/>
      <c r="BL21" s="12"/>
      <c r="BM21" s="26">
        <f t="shared" si="29"/>
        <v>1</v>
      </c>
      <c r="BN21" s="5">
        <f t="shared" si="30"/>
        <v>0</v>
      </c>
      <c r="BO21" s="5">
        <f t="shared" si="31"/>
        <v>1</v>
      </c>
      <c r="BP21" s="5">
        <f t="shared" si="32"/>
        <v>0</v>
      </c>
      <c r="BQ21" s="56">
        <f t="shared" si="33"/>
        <v>0</v>
      </c>
      <c r="BR21" s="15"/>
      <c r="BT21" s="59" t="s">
        <v>109</v>
      </c>
    </row>
    <row r="22" spans="1:72" x14ac:dyDescent="0.25">
      <c r="A22" s="78" t="s">
        <v>13</v>
      </c>
      <c r="B22" s="261" t="str">
        <f>+IF(BlankTallySheet!B7="","",BlankTallySheet!B7)</f>
        <v/>
      </c>
      <c r="C22" s="262"/>
      <c r="D22" s="263"/>
      <c r="F22" s="287"/>
      <c r="G22" s="288"/>
      <c r="H22" s="288"/>
      <c r="I22" s="289"/>
      <c r="K22" s="74"/>
      <c r="L22" s="74"/>
      <c r="M22" s="65">
        <v>27</v>
      </c>
      <c r="N22" s="102">
        <f>BlankTallySheet!E17</f>
        <v>0</v>
      </c>
      <c r="O22" s="102">
        <f>BlankTallySheet!H17</f>
        <v>0</v>
      </c>
      <c r="P22" s="102">
        <f>BlankTallySheet!F17</f>
        <v>0</v>
      </c>
      <c r="Q22" s="102">
        <f>BlankTallySheet!I17</f>
        <v>0</v>
      </c>
      <c r="R22" s="102">
        <f t="shared" si="10"/>
        <v>0</v>
      </c>
      <c r="S22" s="102">
        <f t="shared" si="11"/>
        <v>0</v>
      </c>
      <c r="T22" s="102">
        <f t="shared" si="12"/>
        <v>0</v>
      </c>
      <c r="U22" s="4">
        <f t="shared" si="1"/>
        <v>0</v>
      </c>
      <c r="V22" s="9">
        <f t="shared" si="2"/>
        <v>0</v>
      </c>
      <c r="W22" s="26">
        <f t="shared" si="3"/>
        <v>0</v>
      </c>
      <c r="X22" s="5">
        <f t="shared" si="16"/>
        <v>0</v>
      </c>
      <c r="Y22" s="30" t="e">
        <f t="shared" si="4"/>
        <v>#DIV/0!</v>
      </c>
      <c r="Z22" s="12"/>
      <c r="AA22" s="12"/>
      <c r="AB22" s="15"/>
      <c r="AC22" s="26">
        <f t="shared" si="37"/>
        <v>0</v>
      </c>
      <c r="AD22" s="56">
        <f t="shared" si="5"/>
        <v>26.5</v>
      </c>
      <c r="AE22" s="12"/>
      <c r="AF22" s="12"/>
      <c r="AG22" s="26">
        <f t="shared" si="18"/>
        <v>1</v>
      </c>
      <c r="AH22" s="5">
        <f t="shared" si="19"/>
        <v>0</v>
      </c>
      <c r="AI22" s="5">
        <f t="shared" si="20"/>
        <v>1</v>
      </c>
      <c r="AJ22" s="5">
        <f t="shared" si="21"/>
        <v>0</v>
      </c>
      <c r="AK22" s="56">
        <f t="shared" si="22"/>
        <v>0</v>
      </c>
      <c r="AL22" s="12"/>
      <c r="AM22" s="26">
        <f t="shared" si="6"/>
        <v>0</v>
      </c>
      <c r="AN22" s="5">
        <f t="shared" si="17"/>
        <v>0</v>
      </c>
      <c r="AO22" s="30" t="e">
        <f t="shared" si="7"/>
        <v>#DIV/0!</v>
      </c>
      <c r="AP22" s="12"/>
      <c r="AQ22" s="12"/>
      <c r="AR22" s="15"/>
      <c r="AS22" s="26">
        <f t="shared" si="34"/>
        <v>0</v>
      </c>
      <c r="AT22" s="56">
        <f t="shared" si="35"/>
        <v>26.5</v>
      </c>
      <c r="AU22" s="12"/>
      <c r="AV22" s="12"/>
      <c r="AW22" s="26">
        <f t="shared" si="23"/>
        <v>1</v>
      </c>
      <c r="AX22" s="5">
        <f t="shared" si="24"/>
        <v>0</v>
      </c>
      <c r="AY22" s="5">
        <f t="shared" si="25"/>
        <v>1</v>
      </c>
      <c r="AZ22" s="5">
        <f t="shared" si="26"/>
        <v>0</v>
      </c>
      <c r="BA22" s="56">
        <f t="shared" si="27"/>
        <v>0</v>
      </c>
      <c r="BB22" s="12"/>
      <c r="BC22" s="26">
        <f t="shared" si="8"/>
        <v>0</v>
      </c>
      <c r="BD22" s="5">
        <f t="shared" si="14"/>
        <v>0</v>
      </c>
      <c r="BE22" s="30" t="e">
        <f t="shared" si="9"/>
        <v>#DIV/0!</v>
      </c>
      <c r="BF22" s="12"/>
      <c r="BG22" s="12"/>
      <c r="BH22" s="15"/>
      <c r="BI22" s="26">
        <f t="shared" si="28"/>
        <v>0</v>
      </c>
      <c r="BJ22" s="56">
        <f t="shared" si="36"/>
        <v>26.5</v>
      </c>
      <c r="BK22" s="12"/>
      <c r="BL22" s="12"/>
      <c r="BM22" s="26">
        <f t="shared" si="29"/>
        <v>1</v>
      </c>
      <c r="BN22" s="5">
        <f t="shared" si="30"/>
        <v>0</v>
      </c>
      <c r="BO22" s="5">
        <f t="shared" si="31"/>
        <v>1</v>
      </c>
      <c r="BP22" s="5">
        <f t="shared" si="32"/>
        <v>0</v>
      </c>
      <c r="BQ22" s="56">
        <f t="shared" si="33"/>
        <v>0</v>
      </c>
      <c r="BR22" s="15"/>
      <c r="BT22" s="59" t="s">
        <v>110</v>
      </c>
    </row>
    <row r="23" spans="1:72" x14ac:dyDescent="0.25">
      <c r="A23" s="127" t="s">
        <v>5</v>
      </c>
      <c r="B23" s="281" t="str">
        <f>+IF(BlankTallySheet!B8="","",BlankTallySheet!B8)</f>
        <v/>
      </c>
      <c r="C23" s="282"/>
      <c r="D23" s="283"/>
      <c r="F23" s="287"/>
      <c r="G23" s="288"/>
      <c r="H23" s="288"/>
      <c r="I23" s="289"/>
      <c r="K23" s="74"/>
      <c r="L23" s="74"/>
      <c r="M23" s="69">
        <v>28</v>
      </c>
      <c r="N23" s="102">
        <f>BlankTallySheet!E18</f>
        <v>0</v>
      </c>
      <c r="O23" s="102">
        <f>BlankTallySheet!H18</f>
        <v>0</v>
      </c>
      <c r="P23" s="102">
        <f>BlankTallySheet!F18</f>
        <v>0</v>
      </c>
      <c r="Q23" s="102">
        <f>BlankTallySheet!I18</f>
        <v>0</v>
      </c>
      <c r="R23" s="102">
        <f t="shared" si="10"/>
        <v>0</v>
      </c>
      <c r="S23" s="102">
        <f t="shared" si="11"/>
        <v>0</v>
      </c>
      <c r="T23" s="102">
        <f t="shared" si="12"/>
        <v>0</v>
      </c>
      <c r="U23" s="4">
        <f t="shared" si="1"/>
        <v>0</v>
      </c>
      <c r="V23" s="9">
        <f t="shared" si="2"/>
        <v>0</v>
      </c>
      <c r="W23" s="26">
        <f t="shared" si="3"/>
        <v>0</v>
      </c>
      <c r="X23" s="5">
        <f t="shared" si="16"/>
        <v>0</v>
      </c>
      <c r="Y23" s="30" t="e">
        <f t="shared" si="4"/>
        <v>#DIV/0!</v>
      </c>
      <c r="Z23" s="12"/>
      <c r="AA23" s="12"/>
      <c r="AB23" s="15"/>
      <c r="AC23" s="26">
        <f t="shared" si="37"/>
        <v>0</v>
      </c>
      <c r="AD23" s="56">
        <f t="shared" si="5"/>
        <v>27.5</v>
      </c>
      <c r="AE23" s="12"/>
      <c r="AF23" s="12"/>
      <c r="AG23" s="26">
        <f t="shared" si="18"/>
        <v>1</v>
      </c>
      <c r="AH23" s="5">
        <f t="shared" si="19"/>
        <v>0</v>
      </c>
      <c r="AI23" s="5">
        <f t="shared" si="20"/>
        <v>1</v>
      </c>
      <c r="AJ23" s="5">
        <f t="shared" si="21"/>
        <v>0</v>
      </c>
      <c r="AK23" s="56">
        <f t="shared" si="22"/>
        <v>0</v>
      </c>
      <c r="AL23" s="12"/>
      <c r="AM23" s="26">
        <f t="shared" si="6"/>
        <v>0</v>
      </c>
      <c r="AN23" s="5">
        <f t="shared" si="17"/>
        <v>0</v>
      </c>
      <c r="AO23" s="30" t="e">
        <f t="shared" si="7"/>
        <v>#DIV/0!</v>
      </c>
      <c r="AP23" s="12"/>
      <c r="AQ23" s="12"/>
      <c r="AR23" s="15"/>
      <c r="AS23" s="26">
        <f t="shared" si="34"/>
        <v>0</v>
      </c>
      <c r="AT23" s="56">
        <f t="shared" si="35"/>
        <v>27.5</v>
      </c>
      <c r="AU23" s="12"/>
      <c r="AV23" s="12"/>
      <c r="AW23" s="26">
        <f t="shared" si="23"/>
        <v>1</v>
      </c>
      <c r="AX23" s="5">
        <f t="shared" si="24"/>
        <v>0</v>
      </c>
      <c r="AY23" s="5">
        <f t="shared" si="25"/>
        <v>1</v>
      </c>
      <c r="AZ23" s="5">
        <f t="shared" si="26"/>
        <v>0</v>
      </c>
      <c r="BA23" s="56">
        <f t="shared" si="27"/>
        <v>0</v>
      </c>
      <c r="BB23" s="12"/>
      <c r="BC23" s="26">
        <f t="shared" si="8"/>
        <v>0</v>
      </c>
      <c r="BD23" s="5">
        <f t="shared" si="14"/>
        <v>0</v>
      </c>
      <c r="BE23" s="30" t="e">
        <f t="shared" si="9"/>
        <v>#DIV/0!</v>
      </c>
      <c r="BF23" s="12"/>
      <c r="BG23" s="12"/>
      <c r="BH23" s="15"/>
      <c r="BI23" s="26">
        <f t="shared" si="28"/>
        <v>0</v>
      </c>
      <c r="BJ23" s="56">
        <f t="shared" si="36"/>
        <v>27.5</v>
      </c>
      <c r="BK23" s="12"/>
      <c r="BL23" s="12"/>
      <c r="BM23" s="26">
        <f t="shared" si="29"/>
        <v>1</v>
      </c>
      <c r="BN23" s="5">
        <f t="shared" si="30"/>
        <v>0</v>
      </c>
      <c r="BO23" s="5">
        <f t="shared" si="31"/>
        <v>1</v>
      </c>
      <c r="BP23" s="5">
        <f t="shared" si="32"/>
        <v>0</v>
      </c>
      <c r="BQ23" s="56">
        <f t="shared" si="33"/>
        <v>0</v>
      </c>
      <c r="BR23" s="15"/>
      <c r="BT23" s="59" t="s">
        <v>111</v>
      </c>
    </row>
    <row r="24" spans="1:72" x14ac:dyDescent="0.25">
      <c r="A24" s="78" t="s">
        <v>6</v>
      </c>
      <c r="B24" s="261" t="str">
        <f>+IF(BlankTallySheet!B9="","",BlankTallySheet!B9)</f>
        <v/>
      </c>
      <c r="C24" s="262"/>
      <c r="D24" s="263"/>
      <c r="F24" s="290"/>
      <c r="G24" s="291"/>
      <c r="H24" s="291"/>
      <c r="I24" s="292"/>
      <c r="M24" s="65">
        <v>29</v>
      </c>
      <c r="N24" s="102">
        <f>BlankTallySheet!E19</f>
        <v>0</v>
      </c>
      <c r="O24" s="102">
        <f>BlankTallySheet!H19</f>
        <v>0</v>
      </c>
      <c r="P24" s="102">
        <f>BlankTallySheet!F19</f>
        <v>0</v>
      </c>
      <c r="Q24" s="102">
        <f>BlankTallySheet!I19</f>
        <v>0</v>
      </c>
      <c r="R24" s="102">
        <f t="shared" si="10"/>
        <v>0</v>
      </c>
      <c r="S24" s="102">
        <f t="shared" si="11"/>
        <v>0</v>
      </c>
      <c r="T24" s="102">
        <f t="shared" si="12"/>
        <v>0</v>
      </c>
      <c r="U24" s="4">
        <f t="shared" si="1"/>
        <v>0</v>
      </c>
      <c r="V24" s="9">
        <f t="shared" si="2"/>
        <v>0</v>
      </c>
      <c r="W24" s="26">
        <f t="shared" si="3"/>
        <v>0</v>
      </c>
      <c r="X24" s="5">
        <f t="shared" si="16"/>
        <v>0</v>
      </c>
      <c r="Y24" s="30" t="e">
        <f t="shared" si="4"/>
        <v>#DIV/0!</v>
      </c>
      <c r="Z24" s="12"/>
      <c r="AA24" s="12"/>
      <c r="AB24" s="15"/>
      <c r="AC24" s="26">
        <f t="shared" si="37"/>
        <v>0</v>
      </c>
      <c r="AD24" s="56">
        <f t="shared" si="5"/>
        <v>28.5</v>
      </c>
      <c r="AE24" s="12"/>
      <c r="AF24" s="12"/>
      <c r="AG24" s="26">
        <f t="shared" si="18"/>
        <v>1</v>
      </c>
      <c r="AH24" s="5">
        <f t="shared" si="19"/>
        <v>0</v>
      </c>
      <c r="AI24" s="5">
        <f t="shared" si="20"/>
        <v>1</v>
      </c>
      <c r="AJ24" s="5">
        <f t="shared" si="21"/>
        <v>0</v>
      </c>
      <c r="AK24" s="56">
        <f t="shared" si="22"/>
        <v>0</v>
      </c>
      <c r="AL24" s="12"/>
      <c r="AM24" s="26">
        <f t="shared" si="6"/>
        <v>0</v>
      </c>
      <c r="AN24" s="5">
        <f t="shared" si="17"/>
        <v>0</v>
      </c>
      <c r="AO24" s="30" t="e">
        <f t="shared" si="7"/>
        <v>#DIV/0!</v>
      </c>
      <c r="AP24" s="12"/>
      <c r="AQ24" s="12"/>
      <c r="AR24" s="15"/>
      <c r="AS24" s="26">
        <f t="shared" si="34"/>
        <v>0</v>
      </c>
      <c r="AT24" s="56">
        <f t="shared" si="35"/>
        <v>28.5</v>
      </c>
      <c r="AU24" s="12"/>
      <c r="AV24" s="12"/>
      <c r="AW24" s="26">
        <f t="shared" si="23"/>
        <v>1</v>
      </c>
      <c r="AX24" s="5">
        <f t="shared" si="24"/>
        <v>0</v>
      </c>
      <c r="AY24" s="5">
        <f t="shared" si="25"/>
        <v>1</v>
      </c>
      <c r="AZ24" s="5">
        <f t="shared" si="26"/>
        <v>0</v>
      </c>
      <c r="BA24" s="56">
        <f t="shared" si="27"/>
        <v>0</v>
      </c>
      <c r="BB24" s="12"/>
      <c r="BC24" s="26">
        <f t="shared" si="8"/>
        <v>0</v>
      </c>
      <c r="BD24" s="5">
        <f t="shared" si="14"/>
        <v>0</v>
      </c>
      <c r="BE24" s="30" t="e">
        <f t="shared" si="9"/>
        <v>#DIV/0!</v>
      </c>
      <c r="BF24" s="12"/>
      <c r="BG24" s="12"/>
      <c r="BH24" s="15"/>
      <c r="BI24" s="26">
        <f t="shared" si="28"/>
        <v>0</v>
      </c>
      <c r="BJ24" s="56">
        <f t="shared" si="36"/>
        <v>28.5</v>
      </c>
      <c r="BK24" s="12"/>
      <c r="BL24" s="12"/>
      <c r="BM24" s="26">
        <f t="shared" si="29"/>
        <v>1</v>
      </c>
      <c r="BN24" s="5">
        <f t="shared" si="30"/>
        <v>0</v>
      </c>
      <c r="BO24" s="5">
        <f t="shared" si="31"/>
        <v>1</v>
      </c>
      <c r="BP24" s="5">
        <f t="shared" si="32"/>
        <v>0</v>
      </c>
      <c r="BQ24" s="56">
        <f t="shared" si="33"/>
        <v>0</v>
      </c>
      <c r="BR24" s="15"/>
      <c r="BT24" s="59" t="s">
        <v>112</v>
      </c>
    </row>
    <row r="25" spans="1:72" x14ac:dyDescent="0.25">
      <c r="J25" s="60"/>
      <c r="K25" s="60"/>
      <c r="L25" s="60"/>
      <c r="M25" s="69">
        <v>30</v>
      </c>
      <c r="N25" s="102">
        <f>BlankTallySheet!E20</f>
        <v>0</v>
      </c>
      <c r="O25" s="102">
        <f>BlankTallySheet!H20</f>
        <v>0</v>
      </c>
      <c r="P25" s="102">
        <f>BlankTallySheet!F20</f>
        <v>0</v>
      </c>
      <c r="Q25" s="102">
        <f>BlankTallySheet!I20</f>
        <v>0</v>
      </c>
      <c r="R25" s="102">
        <f t="shared" si="10"/>
        <v>0</v>
      </c>
      <c r="S25" s="102">
        <f t="shared" si="11"/>
        <v>0</v>
      </c>
      <c r="T25" s="102">
        <f t="shared" si="12"/>
        <v>0</v>
      </c>
      <c r="U25" s="4">
        <f t="shared" si="1"/>
        <v>0</v>
      </c>
      <c r="V25" s="9">
        <f t="shared" si="2"/>
        <v>0</v>
      </c>
      <c r="W25" s="26">
        <f t="shared" si="3"/>
        <v>0</v>
      </c>
      <c r="X25" s="5">
        <f t="shared" si="16"/>
        <v>0</v>
      </c>
      <c r="Y25" s="30" t="e">
        <f t="shared" si="4"/>
        <v>#DIV/0!</v>
      </c>
      <c r="Z25" s="12"/>
      <c r="AA25" s="12"/>
      <c r="AB25" s="15"/>
      <c r="AC25" s="26">
        <f t="shared" si="37"/>
        <v>0</v>
      </c>
      <c r="AD25" s="56">
        <f t="shared" si="5"/>
        <v>29.5</v>
      </c>
      <c r="AE25" s="12"/>
      <c r="AF25" s="12"/>
      <c r="AG25" s="26">
        <f t="shared" si="18"/>
        <v>1</v>
      </c>
      <c r="AH25" s="5">
        <f t="shared" si="19"/>
        <v>0</v>
      </c>
      <c r="AI25" s="5">
        <f t="shared" si="20"/>
        <v>1</v>
      </c>
      <c r="AJ25" s="5">
        <f t="shared" si="21"/>
        <v>0</v>
      </c>
      <c r="AK25" s="56">
        <f t="shared" si="22"/>
        <v>0</v>
      </c>
      <c r="AL25" s="12"/>
      <c r="AM25" s="26">
        <f t="shared" si="6"/>
        <v>0</v>
      </c>
      <c r="AN25" s="5">
        <f t="shared" si="17"/>
        <v>0</v>
      </c>
      <c r="AO25" s="30" t="e">
        <f t="shared" si="7"/>
        <v>#DIV/0!</v>
      </c>
      <c r="AP25" s="12"/>
      <c r="AQ25" s="12"/>
      <c r="AR25" s="15"/>
      <c r="AS25" s="26">
        <f t="shared" si="34"/>
        <v>0</v>
      </c>
      <c r="AT25" s="56">
        <f t="shared" si="35"/>
        <v>29.5</v>
      </c>
      <c r="AU25" s="12"/>
      <c r="AV25" s="12"/>
      <c r="AW25" s="26">
        <f t="shared" si="23"/>
        <v>1</v>
      </c>
      <c r="AX25" s="5">
        <f t="shared" si="24"/>
        <v>0</v>
      </c>
      <c r="AY25" s="5">
        <f t="shared" si="25"/>
        <v>1</v>
      </c>
      <c r="AZ25" s="5">
        <f t="shared" si="26"/>
        <v>0</v>
      </c>
      <c r="BA25" s="56">
        <f t="shared" si="27"/>
        <v>0</v>
      </c>
      <c r="BB25" s="12"/>
      <c r="BC25" s="26">
        <f t="shared" si="8"/>
        <v>0</v>
      </c>
      <c r="BD25" s="5">
        <f t="shared" si="14"/>
        <v>0</v>
      </c>
      <c r="BE25" s="30" t="e">
        <f t="shared" si="9"/>
        <v>#DIV/0!</v>
      </c>
      <c r="BF25" s="12"/>
      <c r="BG25" s="12"/>
      <c r="BH25" s="15"/>
      <c r="BI25" s="26">
        <f t="shared" si="28"/>
        <v>0</v>
      </c>
      <c r="BJ25" s="56">
        <f t="shared" si="36"/>
        <v>29.5</v>
      </c>
      <c r="BK25" s="12"/>
      <c r="BL25" s="12"/>
      <c r="BM25" s="26">
        <f t="shared" si="29"/>
        <v>1</v>
      </c>
      <c r="BN25" s="5">
        <f t="shared" si="30"/>
        <v>0</v>
      </c>
      <c r="BO25" s="5">
        <f t="shared" si="31"/>
        <v>1</v>
      </c>
      <c r="BP25" s="5">
        <f t="shared" si="32"/>
        <v>0</v>
      </c>
      <c r="BQ25" s="56">
        <f t="shared" si="33"/>
        <v>0</v>
      </c>
      <c r="BR25" s="15"/>
      <c r="BT25" s="59" t="s">
        <v>113</v>
      </c>
    </row>
    <row r="26" spans="1:72" x14ac:dyDescent="0.25">
      <c r="A26" s="204" t="str">
        <f>IF($B$15="NORTHBOUND/SOUTHBOUND", "NORTHBOUND STUDY RESULTS", "EASTBOUND STUDY RESULTS")</f>
        <v>EASTBOUND STUDY RESULTS</v>
      </c>
      <c r="B26" s="205"/>
      <c r="C26" s="205"/>
      <c r="D26" s="206"/>
      <c r="F26" s="238" t="str">
        <f>IF($B$15="NORTHBOUND/SOUTHBOUND", "SOUTHBOUND STUDY RESULTS", "WESTBOUND STUDY RESULTS")</f>
        <v>WESTBOUND STUDY RESULTS</v>
      </c>
      <c r="G26" s="238"/>
      <c r="H26" s="238"/>
      <c r="I26" s="238"/>
      <c r="J26" s="79"/>
      <c r="K26" s="60"/>
      <c r="L26" s="60"/>
      <c r="M26" s="65">
        <v>31</v>
      </c>
      <c r="N26" s="102">
        <f>BlankTallySheet!E21</f>
        <v>0</v>
      </c>
      <c r="O26" s="102">
        <f>BlankTallySheet!H21</f>
        <v>0</v>
      </c>
      <c r="P26" s="102">
        <f>BlankTallySheet!F21</f>
        <v>0</v>
      </c>
      <c r="Q26" s="102">
        <f>BlankTallySheet!I21</f>
        <v>0</v>
      </c>
      <c r="R26" s="102">
        <f t="shared" si="10"/>
        <v>0</v>
      </c>
      <c r="S26" s="102">
        <f t="shared" si="11"/>
        <v>0</v>
      </c>
      <c r="T26" s="102">
        <f t="shared" si="12"/>
        <v>0</v>
      </c>
      <c r="U26" s="4">
        <f t="shared" si="1"/>
        <v>0</v>
      </c>
      <c r="V26" s="9">
        <f t="shared" si="2"/>
        <v>0</v>
      </c>
      <c r="W26" s="26">
        <f t="shared" si="3"/>
        <v>0</v>
      </c>
      <c r="X26" s="5">
        <f t="shared" si="16"/>
        <v>0</v>
      </c>
      <c r="Y26" s="30" t="e">
        <f t="shared" si="4"/>
        <v>#DIV/0!</v>
      </c>
      <c r="Z26" s="12"/>
      <c r="AA26" s="12"/>
      <c r="AB26" s="15"/>
      <c r="AC26" s="26">
        <f t="shared" si="37"/>
        <v>0</v>
      </c>
      <c r="AD26" s="56">
        <f t="shared" si="5"/>
        <v>30.5</v>
      </c>
      <c r="AE26" s="12"/>
      <c r="AF26" s="12"/>
      <c r="AG26" s="26">
        <f t="shared" si="18"/>
        <v>1</v>
      </c>
      <c r="AH26" s="5">
        <f t="shared" si="19"/>
        <v>0</v>
      </c>
      <c r="AI26" s="5">
        <f t="shared" si="20"/>
        <v>1</v>
      </c>
      <c r="AJ26" s="5">
        <f t="shared" si="21"/>
        <v>0</v>
      </c>
      <c r="AK26" s="56">
        <f t="shared" si="22"/>
        <v>0</v>
      </c>
      <c r="AL26" s="12"/>
      <c r="AM26" s="26">
        <f t="shared" si="6"/>
        <v>0</v>
      </c>
      <c r="AN26" s="5">
        <f t="shared" si="17"/>
        <v>0</v>
      </c>
      <c r="AO26" s="30" t="e">
        <f t="shared" si="7"/>
        <v>#DIV/0!</v>
      </c>
      <c r="AP26" s="12"/>
      <c r="AQ26" s="12"/>
      <c r="AR26" s="15"/>
      <c r="AS26" s="26">
        <f t="shared" si="34"/>
        <v>0</v>
      </c>
      <c r="AT26" s="56">
        <f t="shared" si="35"/>
        <v>30.5</v>
      </c>
      <c r="AU26" s="12"/>
      <c r="AV26" s="12"/>
      <c r="AW26" s="26">
        <f t="shared" si="23"/>
        <v>1</v>
      </c>
      <c r="AX26" s="5">
        <f t="shared" si="24"/>
        <v>0</v>
      </c>
      <c r="AY26" s="5">
        <f t="shared" si="25"/>
        <v>1</v>
      </c>
      <c r="AZ26" s="5">
        <f t="shared" si="26"/>
        <v>0</v>
      </c>
      <c r="BA26" s="56">
        <f t="shared" si="27"/>
        <v>0</v>
      </c>
      <c r="BB26" s="12"/>
      <c r="BC26" s="26">
        <f t="shared" si="8"/>
        <v>0</v>
      </c>
      <c r="BD26" s="5">
        <f t="shared" si="14"/>
        <v>0</v>
      </c>
      <c r="BE26" s="30" t="e">
        <f t="shared" si="9"/>
        <v>#DIV/0!</v>
      </c>
      <c r="BF26" s="12"/>
      <c r="BG26" s="12"/>
      <c r="BH26" s="15"/>
      <c r="BI26" s="26">
        <f t="shared" si="28"/>
        <v>0</v>
      </c>
      <c r="BJ26" s="56">
        <f t="shared" si="36"/>
        <v>30.5</v>
      </c>
      <c r="BK26" s="12"/>
      <c r="BL26" s="12"/>
      <c r="BM26" s="26">
        <f t="shared" si="29"/>
        <v>1</v>
      </c>
      <c r="BN26" s="5">
        <f t="shared" si="30"/>
        <v>0</v>
      </c>
      <c r="BO26" s="5">
        <f t="shared" si="31"/>
        <v>1</v>
      </c>
      <c r="BP26" s="5">
        <f t="shared" si="32"/>
        <v>0</v>
      </c>
      <c r="BQ26" s="56">
        <f t="shared" si="33"/>
        <v>0</v>
      </c>
      <c r="BR26" s="15"/>
      <c r="BT26" s="59" t="s">
        <v>58</v>
      </c>
    </row>
    <row r="27" spans="1:72" x14ac:dyDescent="0.25">
      <c r="A27" s="128" t="s">
        <v>93</v>
      </c>
      <c r="B27" s="258" t="e">
        <f>Z10</f>
        <v>#N/A</v>
      </c>
      <c r="C27" s="259"/>
      <c r="D27" s="260"/>
      <c r="F27" s="128" t="s">
        <v>93</v>
      </c>
      <c r="G27" s="264" t="e">
        <f>AP10</f>
        <v>#N/A</v>
      </c>
      <c r="H27" s="264"/>
      <c r="I27" s="264"/>
      <c r="J27" s="60"/>
      <c r="K27" s="60"/>
      <c r="L27" s="60"/>
      <c r="M27" s="69">
        <v>32</v>
      </c>
      <c r="N27" s="102">
        <f>BlankTallySheet!E22</f>
        <v>0</v>
      </c>
      <c r="O27" s="102">
        <f>BlankTallySheet!H22</f>
        <v>0</v>
      </c>
      <c r="P27" s="102">
        <f>BlankTallySheet!F22</f>
        <v>0</v>
      </c>
      <c r="Q27" s="102">
        <f>BlankTallySheet!I22</f>
        <v>0</v>
      </c>
      <c r="R27" s="102">
        <f t="shared" si="10"/>
        <v>0</v>
      </c>
      <c r="S27" s="102">
        <f t="shared" si="11"/>
        <v>0</v>
      </c>
      <c r="T27" s="102">
        <f t="shared" si="12"/>
        <v>0</v>
      </c>
      <c r="U27" s="4">
        <f t="shared" si="1"/>
        <v>0</v>
      </c>
      <c r="V27" s="9">
        <f t="shared" si="2"/>
        <v>0</v>
      </c>
      <c r="W27" s="26">
        <f t="shared" si="3"/>
        <v>0</v>
      </c>
      <c r="X27" s="5">
        <f t="shared" si="16"/>
        <v>0</v>
      </c>
      <c r="Y27" s="30" t="e">
        <f t="shared" si="4"/>
        <v>#DIV/0!</v>
      </c>
      <c r="Z27" s="12"/>
      <c r="AA27" s="12"/>
      <c r="AB27" s="15"/>
      <c r="AC27" s="26">
        <f t="shared" si="37"/>
        <v>0</v>
      </c>
      <c r="AD27" s="56">
        <f t="shared" si="5"/>
        <v>31.5</v>
      </c>
      <c r="AE27" s="12"/>
      <c r="AF27" s="12"/>
      <c r="AG27" s="26">
        <f t="shared" si="18"/>
        <v>1</v>
      </c>
      <c r="AH27" s="5">
        <f t="shared" si="19"/>
        <v>0</v>
      </c>
      <c r="AI27" s="5">
        <f t="shared" si="20"/>
        <v>1</v>
      </c>
      <c r="AJ27" s="5">
        <f t="shared" si="21"/>
        <v>0</v>
      </c>
      <c r="AK27" s="56">
        <f t="shared" si="22"/>
        <v>0</v>
      </c>
      <c r="AL27" s="12"/>
      <c r="AM27" s="26">
        <f t="shared" si="6"/>
        <v>0</v>
      </c>
      <c r="AN27" s="5">
        <f t="shared" si="17"/>
        <v>0</v>
      </c>
      <c r="AO27" s="30" t="e">
        <f t="shared" si="7"/>
        <v>#DIV/0!</v>
      </c>
      <c r="AP27" s="12"/>
      <c r="AQ27" s="12"/>
      <c r="AR27" s="15"/>
      <c r="AS27" s="26">
        <f t="shared" si="34"/>
        <v>0</v>
      </c>
      <c r="AT27" s="56">
        <f t="shared" si="35"/>
        <v>31.5</v>
      </c>
      <c r="AU27" s="12"/>
      <c r="AV27" s="12"/>
      <c r="AW27" s="26">
        <f t="shared" si="23"/>
        <v>1</v>
      </c>
      <c r="AX27" s="5">
        <f t="shared" si="24"/>
        <v>0</v>
      </c>
      <c r="AY27" s="5">
        <f t="shared" si="25"/>
        <v>1</v>
      </c>
      <c r="AZ27" s="5">
        <f t="shared" si="26"/>
        <v>0</v>
      </c>
      <c r="BA27" s="56">
        <f t="shared" si="27"/>
        <v>0</v>
      </c>
      <c r="BB27" s="12"/>
      <c r="BC27" s="26">
        <f t="shared" si="8"/>
        <v>0</v>
      </c>
      <c r="BD27" s="5">
        <f t="shared" si="14"/>
        <v>0</v>
      </c>
      <c r="BE27" s="30" t="e">
        <f t="shared" si="9"/>
        <v>#DIV/0!</v>
      </c>
      <c r="BF27" s="12"/>
      <c r="BG27" s="12"/>
      <c r="BH27" s="15"/>
      <c r="BI27" s="26">
        <f t="shared" si="28"/>
        <v>0</v>
      </c>
      <c r="BJ27" s="56">
        <f t="shared" si="36"/>
        <v>31.5</v>
      </c>
      <c r="BK27" s="12"/>
      <c r="BL27" s="12"/>
      <c r="BM27" s="26">
        <f t="shared" si="29"/>
        <v>1</v>
      </c>
      <c r="BN27" s="5">
        <f t="shared" si="30"/>
        <v>0</v>
      </c>
      <c r="BO27" s="5">
        <f t="shared" si="31"/>
        <v>1</v>
      </c>
      <c r="BP27" s="5">
        <f t="shared" si="32"/>
        <v>0</v>
      </c>
      <c r="BQ27" s="56">
        <f t="shared" si="33"/>
        <v>0</v>
      </c>
      <c r="BR27" s="15"/>
      <c r="BT27" s="59" t="s">
        <v>114</v>
      </c>
    </row>
    <row r="28" spans="1:72" x14ac:dyDescent="0.25">
      <c r="A28" s="129" t="s">
        <v>94</v>
      </c>
      <c r="B28" s="261" t="e">
        <f>AA10</f>
        <v>#N/A</v>
      </c>
      <c r="C28" s="262"/>
      <c r="D28" s="263"/>
      <c r="F28" s="129" t="s">
        <v>94</v>
      </c>
      <c r="G28" s="266" t="e">
        <f>AQ10</f>
        <v>#N/A</v>
      </c>
      <c r="H28" s="267"/>
      <c r="I28" s="267"/>
      <c r="M28" s="65">
        <v>33</v>
      </c>
      <c r="N28" s="102">
        <f>BlankTallySheet!E23</f>
        <v>0</v>
      </c>
      <c r="O28" s="102">
        <f>BlankTallySheet!H23</f>
        <v>0</v>
      </c>
      <c r="P28" s="102">
        <f>BlankTallySheet!F23</f>
        <v>0</v>
      </c>
      <c r="Q28" s="102">
        <f>BlankTallySheet!I23</f>
        <v>0</v>
      </c>
      <c r="R28" s="102">
        <f t="shared" si="10"/>
        <v>0</v>
      </c>
      <c r="S28" s="102">
        <f t="shared" si="11"/>
        <v>0</v>
      </c>
      <c r="T28" s="102">
        <f t="shared" si="12"/>
        <v>0</v>
      </c>
      <c r="U28" s="4">
        <f t="shared" si="1"/>
        <v>0</v>
      </c>
      <c r="V28" s="9">
        <f t="shared" si="2"/>
        <v>0</v>
      </c>
      <c r="W28" s="26">
        <f t="shared" si="3"/>
        <v>0</v>
      </c>
      <c r="X28" s="5">
        <f t="shared" si="16"/>
        <v>0</v>
      </c>
      <c r="Y28" s="30" t="e">
        <f t="shared" si="4"/>
        <v>#DIV/0!</v>
      </c>
      <c r="Z28" s="12"/>
      <c r="AA28" s="12"/>
      <c r="AB28" s="15"/>
      <c r="AC28" s="26">
        <f t="shared" si="37"/>
        <v>0</v>
      </c>
      <c r="AD28" s="56">
        <f t="shared" si="5"/>
        <v>32.5</v>
      </c>
      <c r="AE28" s="12"/>
      <c r="AF28" s="12"/>
      <c r="AG28" s="26">
        <f t="shared" si="18"/>
        <v>1</v>
      </c>
      <c r="AH28" s="5">
        <f t="shared" si="19"/>
        <v>0</v>
      </c>
      <c r="AI28" s="5">
        <f t="shared" si="20"/>
        <v>1</v>
      </c>
      <c r="AJ28" s="5">
        <f t="shared" si="21"/>
        <v>0</v>
      </c>
      <c r="AK28" s="56">
        <f t="shared" si="22"/>
        <v>0</v>
      </c>
      <c r="AL28" s="12"/>
      <c r="AM28" s="26">
        <f t="shared" si="6"/>
        <v>0</v>
      </c>
      <c r="AN28" s="5">
        <f t="shared" si="17"/>
        <v>0</v>
      </c>
      <c r="AO28" s="30" t="e">
        <f t="shared" si="7"/>
        <v>#DIV/0!</v>
      </c>
      <c r="AP28" s="12"/>
      <c r="AQ28" s="12"/>
      <c r="AR28" s="15"/>
      <c r="AS28" s="26">
        <f t="shared" si="34"/>
        <v>0</v>
      </c>
      <c r="AT28" s="56">
        <f t="shared" si="35"/>
        <v>32.5</v>
      </c>
      <c r="AU28" s="12"/>
      <c r="AV28" s="12"/>
      <c r="AW28" s="26">
        <f t="shared" si="23"/>
        <v>1</v>
      </c>
      <c r="AX28" s="5">
        <f t="shared" si="24"/>
        <v>0</v>
      </c>
      <c r="AY28" s="5">
        <f t="shared" si="25"/>
        <v>1</v>
      </c>
      <c r="AZ28" s="5">
        <f t="shared" si="26"/>
        <v>0</v>
      </c>
      <c r="BA28" s="56">
        <f t="shared" si="27"/>
        <v>0</v>
      </c>
      <c r="BB28" s="12"/>
      <c r="BC28" s="26">
        <f t="shared" si="8"/>
        <v>0</v>
      </c>
      <c r="BD28" s="5">
        <f t="shared" si="14"/>
        <v>0</v>
      </c>
      <c r="BE28" s="30" t="e">
        <f t="shared" si="9"/>
        <v>#DIV/0!</v>
      </c>
      <c r="BF28" s="12"/>
      <c r="BG28" s="12"/>
      <c r="BH28" s="15"/>
      <c r="BI28" s="26">
        <f t="shared" si="28"/>
        <v>0</v>
      </c>
      <c r="BJ28" s="56">
        <f t="shared" si="36"/>
        <v>32.5</v>
      </c>
      <c r="BK28" s="12"/>
      <c r="BL28" s="12"/>
      <c r="BM28" s="26">
        <f t="shared" si="29"/>
        <v>1</v>
      </c>
      <c r="BN28" s="5">
        <f t="shared" si="30"/>
        <v>0</v>
      </c>
      <c r="BO28" s="5">
        <f t="shared" si="31"/>
        <v>1</v>
      </c>
      <c r="BP28" s="5">
        <f t="shared" si="32"/>
        <v>0</v>
      </c>
      <c r="BQ28" s="56">
        <f t="shared" si="33"/>
        <v>0</v>
      </c>
      <c r="BR28" s="15"/>
      <c r="BT28" s="59" t="s">
        <v>57</v>
      </c>
    </row>
    <row r="29" spans="1:72" x14ac:dyDescent="0.25">
      <c r="A29" s="128" t="s">
        <v>22</v>
      </c>
      <c r="B29" s="258" t="e">
        <f>SUM(W10:W90)/U91</f>
        <v>#DIV/0!</v>
      </c>
      <c r="C29" s="259"/>
      <c r="D29" s="260"/>
      <c r="F29" s="128" t="s">
        <v>22</v>
      </c>
      <c r="G29" s="264" t="e">
        <f>SUM(AM10:AM90)/V91</f>
        <v>#DIV/0!</v>
      </c>
      <c r="H29" s="264"/>
      <c r="I29" s="264"/>
      <c r="M29" s="69">
        <v>34</v>
      </c>
      <c r="N29" s="102">
        <f>BlankTallySheet!E24</f>
        <v>0</v>
      </c>
      <c r="O29" s="102">
        <f>BlankTallySheet!H24</f>
        <v>0</v>
      </c>
      <c r="P29" s="102">
        <f>BlankTallySheet!F24</f>
        <v>0</v>
      </c>
      <c r="Q29" s="102">
        <f>BlankTallySheet!I24</f>
        <v>0</v>
      </c>
      <c r="R29" s="102">
        <f t="shared" si="10"/>
        <v>0</v>
      </c>
      <c r="S29" s="102">
        <f t="shared" si="11"/>
        <v>0</v>
      </c>
      <c r="T29" s="102">
        <f t="shared" si="12"/>
        <v>0</v>
      </c>
      <c r="U29" s="4">
        <f t="shared" si="1"/>
        <v>0</v>
      </c>
      <c r="V29" s="9">
        <f t="shared" si="2"/>
        <v>0</v>
      </c>
      <c r="W29" s="26">
        <f t="shared" si="3"/>
        <v>0</v>
      </c>
      <c r="X29" s="5">
        <f t="shared" si="16"/>
        <v>0</v>
      </c>
      <c r="Y29" s="30" t="e">
        <f t="shared" si="4"/>
        <v>#DIV/0!</v>
      </c>
      <c r="Z29" s="12"/>
      <c r="AA29" s="12"/>
      <c r="AB29" s="15"/>
      <c r="AC29" s="26">
        <f t="shared" si="37"/>
        <v>0</v>
      </c>
      <c r="AD29" s="56">
        <f t="shared" si="5"/>
        <v>33.5</v>
      </c>
      <c r="AE29" s="12"/>
      <c r="AF29" s="12"/>
      <c r="AG29" s="26">
        <f t="shared" si="18"/>
        <v>1</v>
      </c>
      <c r="AH29" s="5">
        <f t="shared" si="19"/>
        <v>0</v>
      </c>
      <c r="AI29" s="5">
        <f t="shared" si="20"/>
        <v>1</v>
      </c>
      <c r="AJ29" s="5">
        <f t="shared" si="21"/>
        <v>0</v>
      </c>
      <c r="AK29" s="56">
        <f t="shared" si="22"/>
        <v>0</v>
      </c>
      <c r="AL29" s="12"/>
      <c r="AM29" s="26">
        <f t="shared" si="6"/>
        <v>0</v>
      </c>
      <c r="AN29" s="5">
        <f t="shared" si="17"/>
        <v>0</v>
      </c>
      <c r="AO29" s="30" t="e">
        <f t="shared" si="7"/>
        <v>#DIV/0!</v>
      </c>
      <c r="AP29" s="12"/>
      <c r="AQ29" s="12"/>
      <c r="AR29" s="15"/>
      <c r="AS29" s="26">
        <f t="shared" si="34"/>
        <v>0</v>
      </c>
      <c r="AT29" s="56">
        <f t="shared" si="35"/>
        <v>33.5</v>
      </c>
      <c r="AU29" s="12"/>
      <c r="AV29" s="12"/>
      <c r="AW29" s="26">
        <f t="shared" si="23"/>
        <v>1</v>
      </c>
      <c r="AX29" s="5">
        <f t="shared" si="24"/>
        <v>0</v>
      </c>
      <c r="AY29" s="5">
        <f t="shared" si="25"/>
        <v>1</v>
      </c>
      <c r="AZ29" s="5">
        <f t="shared" si="26"/>
        <v>0</v>
      </c>
      <c r="BA29" s="56">
        <f t="shared" si="27"/>
        <v>0</v>
      </c>
      <c r="BB29" s="12"/>
      <c r="BC29" s="26">
        <f t="shared" si="8"/>
        <v>0</v>
      </c>
      <c r="BD29" s="5">
        <f t="shared" si="14"/>
        <v>0</v>
      </c>
      <c r="BE29" s="30" t="e">
        <f t="shared" si="9"/>
        <v>#DIV/0!</v>
      </c>
      <c r="BF29" s="12"/>
      <c r="BG29" s="12"/>
      <c r="BH29" s="15"/>
      <c r="BI29" s="26">
        <f t="shared" si="28"/>
        <v>0</v>
      </c>
      <c r="BJ29" s="56">
        <f t="shared" si="36"/>
        <v>33.5</v>
      </c>
      <c r="BK29" s="12"/>
      <c r="BL29" s="12"/>
      <c r="BM29" s="26">
        <f t="shared" si="29"/>
        <v>1</v>
      </c>
      <c r="BN29" s="5">
        <f t="shared" si="30"/>
        <v>0</v>
      </c>
      <c r="BO29" s="5">
        <f t="shared" si="31"/>
        <v>1</v>
      </c>
      <c r="BP29" s="5">
        <f t="shared" si="32"/>
        <v>0</v>
      </c>
      <c r="BQ29" s="56">
        <f t="shared" si="33"/>
        <v>0</v>
      </c>
      <c r="BR29" s="15"/>
      <c r="BT29" s="59" t="s">
        <v>115</v>
      </c>
    </row>
    <row r="30" spans="1:72" x14ac:dyDescent="0.25">
      <c r="A30" s="129" t="s">
        <v>95</v>
      </c>
      <c r="B30" s="130">
        <f>AE10</f>
        <v>15</v>
      </c>
      <c r="C30" s="131" t="s">
        <v>23</v>
      </c>
      <c r="D30" s="132">
        <f>AF10</f>
        <v>24</v>
      </c>
      <c r="F30" s="129" t="s">
        <v>95</v>
      </c>
      <c r="G30" s="130">
        <f>AU10</f>
        <v>15</v>
      </c>
      <c r="H30" s="131" t="s">
        <v>23</v>
      </c>
      <c r="I30" s="132">
        <f>AV10</f>
        <v>24</v>
      </c>
      <c r="M30" s="65">
        <v>35</v>
      </c>
      <c r="N30" s="102">
        <f>BlankTallySheet!E25</f>
        <v>0</v>
      </c>
      <c r="O30" s="102">
        <f>BlankTallySheet!H25</f>
        <v>0</v>
      </c>
      <c r="P30" s="102">
        <f>BlankTallySheet!F25</f>
        <v>0</v>
      </c>
      <c r="Q30" s="102">
        <f>BlankTallySheet!I25</f>
        <v>0</v>
      </c>
      <c r="R30" s="102">
        <f t="shared" si="10"/>
        <v>0</v>
      </c>
      <c r="S30" s="102">
        <f t="shared" si="11"/>
        <v>0</v>
      </c>
      <c r="T30" s="102">
        <f t="shared" si="12"/>
        <v>0</v>
      </c>
      <c r="U30" s="4">
        <f t="shared" si="1"/>
        <v>0</v>
      </c>
      <c r="V30" s="9">
        <f t="shared" si="2"/>
        <v>0</v>
      </c>
      <c r="W30" s="26">
        <f t="shared" si="3"/>
        <v>0</v>
      </c>
      <c r="X30" s="5">
        <f t="shared" si="16"/>
        <v>0</v>
      </c>
      <c r="Y30" s="30" t="e">
        <f t="shared" si="4"/>
        <v>#DIV/0!</v>
      </c>
      <c r="Z30" s="12"/>
      <c r="AA30" s="12"/>
      <c r="AB30" s="15"/>
      <c r="AC30" s="26">
        <f t="shared" si="37"/>
        <v>0</v>
      </c>
      <c r="AD30" s="56">
        <f t="shared" si="5"/>
        <v>34.5</v>
      </c>
      <c r="AE30" s="12"/>
      <c r="AF30" s="12"/>
      <c r="AG30" s="26">
        <f t="shared" si="18"/>
        <v>1</v>
      </c>
      <c r="AH30" s="5">
        <f t="shared" si="19"/>
        <v>0</v>
      </c>
      <c r="AI30" s="5">
        <f t="shared" si="20"/>
        <v>1</v>
      </c>
      <c r="AJ30" s="5">
        <f t="shared" si="21"/>
        <v>0</v>
      </c>
      <c r="AK30" s="56">
        <f t="shared" si="22"/>
        <v>0</v>
      </c>
      <c r="AL30" s="12"/>
      <c r="AM30" s="26">
        <f t="shared" si="6"/>
        <v>0</v>
      </c>
      <c r="AN30" s="5">
        <f t="shared" si="17"/>
        <v>0</v>
      </c>
      <c r="AO30" s="30" t="e">
        <f t="shared" si="7"/>
        <v>#DIV/0!</v>
      </c>
      <c r="AP30" s="12"/>
      <c r="AQ30" s="12"/>
      <c r="AR30" s="15"/>
      <c r="AS30" s="26">
        <f t="shared" si="34"/>
        <v>0</v>
      </c>
      <c r="AT30" s="56">
        <f t="shared" si="35"/>
        <v>34.5</v>
      </c>
      <c r="AU30" s="12"/>
      <c r="AV30" s="12"/>
      <c r="AW30" s="26">
        <f t="shared" si="23"/>
        <v>1</v>
      </c>
      <c r="AX30" s="5">
        <f t="shared" si="24"/>
        <v>0</v>
      </c>
      <c r="AY30" s="5">
        <f t="shared" si="25"/>
        <v>1</v>
      </c>
      <c r="AZ30" s="5">
        <f t="shared" si="26"/>
        <v>0</v>
      </c>
      <c r="BA30" s="56">
        <f t="shared" si="27"/>
        <v>0</v>
      </c>
      <c r="BB30" s="12"/>
      <c r="BC30" s="26">
        <f t="shared" si="8"/>
        <v>0</v>
      </c>
      <c r="BD30" s="5">
        <f t="shared" si="14"/>
        <v>0</v>
      </c>
      <c r="BE30" s="30" t="e">
        <f t="shared" si="9"/>
        <v>#DIV/0!</v>
      </c>
      <c r="BF30" s="12"/>
      <c r="BG30" s="12"/>
      <c r="BH30" s="15"/>
      <c r="BI30" s="26">
        <f t="shared" si="28"/>
        <v>0</v>
      </c>
      <c r="BJ30" s="56">
        <f t="shared" si="36"/>
        <v>34.5</v>
      </c>
      <c r="BK30" s="12"/>
      <c r="BL30" s="12"/>
      <c r="BM30" s="26">
        <f t="shared" si="29"/>
        <v>1</v>
      </c>
      <c r="BN30" s="5">
        <f t="shared" si="30"/>
        <v>0</v>
      </c>
      <c r="BO30" s="5">
        <f t="shared" si="31"/>
        <v>1</v>
      </c>
      <c r="BP30" s="5">
        <f t="shared" si="32"/>
        <v>0</v>
      </c>
      <c r="BQ30" s="56">
        <f t="shared" si="33"/>
        <v>0</v>
      </c>
      <c r="BR30" s="15"/>
      <c r="BT30" s="59" t="s">
        <v>116</v>
      </c>
    </row>
    <row r="31" spans="1:72" x14ac:dyDescent="0.25">
      <c r="A31" s="128" t="s">
        <v>24</v>
      </c>
      <c r="B31" s="255" t="e">
        <f>AJ92/U91</f>
        <v>#DIV/0!</v>
      </c>
      <c r="C31" s="256"/>
      <c r="D31" s="257"/>
      <c r="F31" s="128" t="s">
        <v>24</v>
      </c>
      <c r="G31" s="265" t="e">
        <f>AZ92/V91</f>
        <v>#DIV/0!</v>
      </c>
      <c r="H31" s="265"/>
      <c r="I31" s="265"/>
      <c r="M31" s="69">
        <v>36</v>
      </c>
      <c r="N31" s="102">
        <f>BlankTallySheet!E26</f>
        <v>0</v>
      </c>
      <c r="O31" s="102">
        <f>BlankTallySheet!H26</f>
        <v>0</v>
      </c>
      <c r="P31" s="102">
        <f>BlankTallySheet!F26</f>
        <v>0</v>
      </c>
      <c r="Q31" s="102">
        <f>BlankTallySheet!I26</f>
        <v>0</v>
      </c>
      <c r="R31" s="102">
        <f t="shared" si="10"/>
        <v>0</v>
      </c>
      <c r="S31" s="102">
        <f t="shared" si="11"/>
        <v>0</v>
      </c>
      <c r="T31" s="102">
        <f t="shared" si="12"/>
        <v>0</v>
      </c>
      <c r="U31" s="4">
        <f t="shared" si="1"/>
        <v>0</v>
      </c>
      <c r="V31" s="9">
        <f t="shared" si="2"/>
        <v>0</v>
      </c>
      <c r="W31" s="26">
        <f t="shared" si="3"/>
        <v>0</v>
      </c>
      <c r="X31" s="5">
        <f t="shared" si="16"/>
        <v>0</v>
      </c>
      <c r="Y31" s="30" t="e">
        <f t="shared" si="4"/>
        <v>#DIV/0!</v>
      </c>
      <c r="Z31" s="12"/>
      <c r="AA31" s="12"/>
      <c r="AB31" s="15"/>
      <c r="AC31" s="26">
        <f t="shared" si="37"/>
        <v>0</v>
      </c>
      <c r="AD31" s="56">
        <f t="shared" si="5"/>
        <v>35.5</v>
      </c>
      <c r="AE31" s="12"/>
      <c r="AF31" s="12"/>
      <c r="AG31" s="26">
        <f t="shared" si="18"/>
        <v>1</v>
      </c>
      <c r="AH31" s="5">
        <f t="shared" si="19"/>
        <v>0</v>
      </c>
      <c r="AI31" s="5">
        <f t="shared" si="20"/>
        <v>1</v>
      </c>
      <c r="AJ31" s="5">
        <f t="shared" si="21"/>
        <v>0</v>
      </c>
      <c r="AK31" s="56">
        <f t="shared" si="22"/>
        <v>0</v>
      </c>
      <c r="AL31" s="12"/>
      <c r="AM31" s="26">
        <f t="shared" si="6"/>
        <v>0</v>
      </c>
      <c r="AN31" s="5">
        <f t="shared" si="17"/>
        <v>0</v>
      </c>
      <c r="AO31" s="30" t="e">
        <f t="shared" si="7"/>
        <v>#DIV/0!</v>
      </c>
      <c r="AP31" s="12"/>
      <c r="AQ31" s="12"/>
      <c r="AR31" s="15"/>
      <c r="AS31" s="26">
        <f t="shared" si="34"/>
        <v>0</v>
      </c>
      <c r="AT31" s="56">
        <f t="shared" si="35"/>
        <v>35.5</v>
      </c>
      <c r="AU31" s="12"/>
      <c r="AV31" s="12"/>
      <c r="AW31" s="26">
        <f t="shared" si="23"/>
        <v>1</v>
      </c>
      <c r="AX31" s="5">
        <f t="shared" si="24"/>
        <v>0</v>
      </c>
      <c r="AY31" s="5">
        <f t="shared" si="25"/>
        <v>1</v>
      </c>
      <c r="AZ31" s="5">
        <f t="shared" si="26"/>
        <v>0</v>
      </c>
      <c r="BA31" s="56">
        <f t="shared" si="27"/>
        <v>0</v>
      </c>
      <c r="BB31" s="12"/>
      <c r="BC31" s="26">
        <f t="shared" si="8"/>
        <v>0</v>
      </c>
      <c r="BD31" s="5">
        <f t="shared" si="14"/>
        <v>0</v>
      </c>
      <c r="BE31" s="30" t="e">
        <f t="shared" si="9"/>
        <v>#DIV/0!</v>
      </c>
      <c r="BF31" s="12"/>
      <c r="BG31" s="12"/>
      <c r="BH31" s="15"/>
      <c r="BI31" s="26">
        <f t="shared" si="28"/>
        <v>0</v>
      </c>
      <c r="BJ31" s="56">
        <f t="shared" si="36"/>
        <v>35.5</v>
      </c>
      <c r="BK31" s="12"/>
      <c r="BL31" s="12"/>
      <c r="BM31" s="26">
        <f t="shared" si="29"/>
        <v>1</v>
      </c>
      <c r="BN31" s="5">
        <f t="shared" si="30"/>
        <v>0</v>
      </c>
      <c r="BO31" s="5">
        <f t="shared" si="31"/>
        <v>1</v>
      </c>
      <c r="BP31" s="5">
        <f t="shared" si="32"/>
        <v>0</v>
      </c>
      <c r="BQ31" s="56">
        <f t="shared" si="33"/>
        <v>0</v>
      </c>
      <c r="BR31" s="15"/>
      <c r="BT31" s="59" t="s">
        <v>67</v>
      </c>
    </row>
    <row r="32" spans="1:72" x14ac:dyDescent="0.25">
      <c r="A32" s="129" t="s">
        <v>25</v>
      </c>
      <c r="B32" s="252" t="e">
        <f>AK92/U91</f>
        <v>#DIV/0!</v>
      </c>
      <c r="C32" s="253"/>
      <c r="D32" s="254"/>
      <c r="F32" s="129" t="s">
        <v>25</v>
      </c>
      <c r="G32" s="252" t="e">
        <f>BA92/V91</f>
        <v>#DIV/0!</v>
      </c>
      <c r="H32" s="253"/>
      <c r="I32" s="254"/>
      <c r="M32" s="65">
        <v>37</v>
      </c>
      <c r="N32" s="102">
        <f>BlankTallySheet!E27</f>
        <v>0</v>
      </c>
      <c r="O32" s="102">
        <f>BlankTallySheet!H27</f>
        <v>0</v>
      </c>
      <c r="P32" s="102">
        <f>BlankTallySheet!F27</f>
        <v>0</v>
      </c>
      <c r="Q32" s="102">
        <f>BlankTallySheet!I27</f>
        <v>0</v>
      </c>
      <c r="R32" s="102">
        <f t="shared" si="10"/>
        <v>0</v>
      </c>
      <c r="S32" s="102">
        <f t="shared" si="11"/>
        <v>0</v>
      </c>
      <c r="T32" s="102">
        <f t="shared" si="12"/>
        <v>0</v>
      </c>
      <c r="U32" s="4">
        <f t="shared" si="1"/>
        <v>0</v>
      </c>
      <c r="V32" s="9">
        <f t="shared" si="2"/>
        <v>0</v>
      </c>
      <c r="W32" s="26">
        <f t="shared" si="3"/>
        <v>0</v>
      </c>
      <c r="X32" s="5">
        <f t="shared" si="16"/>
        <v>0</v>
      </c>
      <c r="Y32" s="30" t="e">
        <f t="shared" si="4"/>
        <v>#DIV/0!</v>
      </c>
      <c r="Z32" s="12"/>
      <c r="AA32" s="12"/>
      <c r="AB32" s="15"/>
      <c r="AC32" s="26">
        <f t="shared" si="37"/>
        <v>0</v>
      </c>
      <c r="AD32" s="56">
        <f t="shared" si="5"/>
        <v>36.5</v>
      </c>
      <c r="AE32" s="12"/>
      <c r="AF32" s="12"/>
      <c r="AG32" s="26">
        <f t="shared" si="18"/>
        <v>1</v>
      </c>
      <c r="AH32" s="5">
        <f t="shared" si="19"/>
        <v>0</v>
      </c>
      <c r="AI32" s="5">
        <f t="shared" si="20"/>
        <v>1</v>
      </c>
      <c r="AJ32" s="5">
        <f t="shared" si="21"/>
        <v>0</v>
      </c>
      <c r="AK32" s="56">
        <f t="shared" si="22"/>
        <v>0</v>
      </c>
      <c r="AL32" s="12"/>
      <c r="AM32" s="26">
        <f t="shared" si="6"/>
        <v>0</v>
      </c>
      <c r="AN32" s="5">
        <f t="shared" si="17"/>
        <v>0</v>
      </c>
      <c r="AO32" s="30" t="e">
        <f t="shared" si="7"/>
        <v>#DIV/0!</v>
      </c>
      <c r="AP32" s="12"/>
      <c r="AQ32" s="12"/>
      <c r="AR32" s="15"/>
      <c r="AS32" s="26">
        <f t="shared" si="34"/>
        <v>0</v>
      </c>
      <c r="AT32" s="56">
        <f t="shared" si="35"/>
        <v>36.5</v>
      </c>
      <c r="AU32" s="12"/>
      <c r="AV32" s="12"/>
      <c r="AW32" s="26">
        <f t="shared" si="23"/>
        <v>1</v>
      </c>
      <c r="AX32" s="5">
        <f t="shared" si="24"/>
        <v>0</v>
      </c>
      <c r="AY32" s="5">
        <f t="shared" si="25"/>
        <v>1</v>
      </c>
      <c r="AZ32" s="5">
        <f t="shared" si="26"/>
        <v>0</v>
      </c>
      <c r="BA32" s="56">
        <f t="shared" si="27"/>
        <v>0</v>
      </c>
      <c r="BB32" s="12"/>
      <c r="BC32" s="26">
        <f t="shared" si="8"/>
        <v>0</v>
      </c>
      <c r="BD32" s="5">
        <f t="shared" si="14"/>
        <v>0</v>
      </c>
      <c r="BE32" s="30" t="e">
        <f t="shared" si="9"/>
        <v>#DIV/0!</v>
      </c>
      <c r="BF32" s="12"/>
      <c r="BG32" s="12"/>
      <c r="BH32" s="15"/>
      <c r="BI32" s="26">
        <f t="shared" si="28"/>
        <v>0</v>
      </c>
      <c r="BJ32" s="56">
        <f t="shared" si="36"/>
        <v>36.5</v>
      </c>
      <c r="BK32" s="12"/>
      <c r="BL32" s="12"/>
      <c r="BM32" s="26">
        <f t="shared" si="29"/>
        <v>1</v>
      </c>
      <c r="BN32" s="5">
        <f t="shared" si="30"/>
        <v>0</v>
      </c>
      <c r="BO32" s="5">
        <f t="shared" si="31"/>
        <v>1</v>
      </c>
      <c r="BP32" s="5">
        <f t="shared" si="32"/>
        <v>0</v>
      </c>
      <c r="BQ32" s="56">
        <f t="shared" si="33"/>
        <v>0</v>
      </c>
      <c r="BR32" s="15"/>
      <c r="BT32" s="59" t="s">
        <v>117</v>
      </c>
    </row>
    <row r="33" spans="1:72" x14ac:dyDescent="0.25">
      <c r="A33" s="128" t="s">
        <v>26</v>
      </c>
      <c r="B33" s="255" t="e">
        <f>AL92/U91</f>
        <v>#DIV/0!</v>
      </c>
      <c r="C33" s="256"/>
      <c r="D33" s="257"/>
      <c r="F33" s="128" t="s">
        <v>26</v>
      </c>
      <c r="G33" s="255" t="e">
        <f>BB92/V91</f>
        <v>#DIV/0!</v>
      </c>
      <c r="H33" s="256"/>
      <c r="I33" s="257"/>
      <c r="M33" s="69">
        <v>38</v>
      </c>
      <c r="N33" s="102">
        <f>BlankTallySheet!E28</f>
        <v>0</v>
      </c>
      <c r="O33" s="102">
        <f>BlankTallySheet!H28</f>
        <v>0</v>
      </c>
      <c r="P33" s="102">
        <f>BlankTallySheet!F28</f>
        <v>0</v>
      </c>
      <c r="Q33" s="102">
        <f>BlankTallySheet!I28</f>
        <v>0</v>
      </c>
      <c r="R33" s="102">
        <f t="shared" si="10"/>
        <v>0</v>
      </c>
      <c r="S33" s="102">
        <f t="shared" si="11"/>
        <v>0</v>
      </c>
      <c r="T33" s="102">
        <f t="shared" si="12"/>
        <v>0</v>
      </c>
      <c r="U33" s="4">
        <f t="shared" si="1"/>
        <v>0</v>
      </c>
      <c r="V33" s="9">
        <f t="shared" si="2"/>
        <v>0</v>
      </c>
      <c r="W33" s="26">
        <f t="shared" si="3"/>
        <v>0</v>
      </c>
      <c r="X33" s="5">
        <f t="shared" si="16"/>
        <v>0</v>
      </c>
      <c r="Y33" s="30" t="e">
        <f t="shared" si="4"/>
        <v>#DIV/0!</v>
      </c>
      <c r="Z33" s="12"/>
      <c r="AA33" s="12"/>
      <c r="AB33" s="15"/>
      <c r="AC33" s="26">
        <f t="shared" si="37"/>
        <v>0</v>
      </c>
      <c r="AD33" s="56">
        <f t="shared" si="5"/>
        <v>37.5</v>
      </c>
      <c r="AE33" s="12"/>
      <c r="AF33" s="12"/>
      <c r="AG33" s="26">
        <f t="shared" si="18"/>
        <v>1</v>
      </c>
      <c r="AH33" s="5">
        <f t="shared" si="19"/>
        <v>0</v>
      </c>
      <c r="AI33" s="5">
        <f t="shared" si="20"/>
        <v>1</v>
      </c>
      <c r="AJ33" s="5">
        <f t="shared" si="21"/>
        <v>0</v>
      </c>
      <c r="AK33" s="56">
        <f t="shared" si="22"/>
        <v>0</v>
      </c>
      <c r="AL33" s="12"/>
      <c r="AM33" s="26">
        <f t="shared" si="6"/>
        <v>0</v>
      </c>
      <c r="AN33" s="5">
        <f t="shared" si="17"/>
        <v>0</v>
      </c>
      <c r="AO33" s="30" t="e">
        <f t="shared" si="7"/>
        <v>#DIV/0!</v>
      </c>
      <c r="AP33" s="12"/>
      <c r="AQ33" s="12"/>
      <c r="AR33" s="15"/>
      <c r="AS33" s="26">
        <f t="shared" si="34"/>
        <v>0</v>
      </c>
      <c r="AT33" s="56">
        <f t="shared" si="35"/>
        <v>37.5</v>
      </c>
      <c r="AU33" s="12"/>
      <c r="AV33" s="12"/>
      <c r="AW33" s="26">
        <f t="shared" si="23"/>
        <v>1</v>
      </c>
      <c r="AX33" s="5">
        <f t="shared" si="24"/>
        <v>0</v>
      </c>
      <c r="AY33" s="5">
        <f t="shared" si="25"/>
        <v>1</v>
      </c>
      <c r="AZ33" s="5">
        <f t="shared" si="26"/>
        <v>0</v>
      </c>
      <c r="BA33" s="56">
        <f t="shared" si="27"/>
        <v>0</v>
      </c>
      <c r="BB33" s="12"/>
      <c r="BC33" s="26">
        <f t="shared" si="8"/>
        <v>0</v>
      </c>
      <c r="BD33" s="5">
        <f t="shared" si="14"/>
        <v>0</v>
      </c>
      <c r="BE33" s="30" t="e">
        <f t="shared" si="9"/>
        <v>#DIV/0!</v>
      </c>
      <c r="BF33" s="12"/>
      <c r="BG33" s="12"/>
      <c r="BH33" s="15"/>
      <c r="BI33" s="26">
        <f t="shared" si="28"/>
        <v>0</v>
      </c>
      <c r="BJ33" s="56">
        <f t="shared" si="36"/>
        <v>37.5</v>
      </c>
      <c r="BK33" s="12"/>
      <c r="BL33" s="12"/>
      <c r="BM33" s="26">
        <f t="shared" si="29"/>
        <v>1</v>
      </c>
      <c r="BN33" s="5">
        <f t="shared" si="30"/>
        <v>0</v>
      </c>
      <c r="BO33" s="5">
        <f t="shared" si="31"/>
        <v>1</v>
      </c>
      <c r="BP33" s="5">
        <f t="shared" si="32"/>
        <v>0</v>
      </c>
      <c r="BQ33" s="56">
        <f t="shared" si="33"/>
        <v>0</v>
      </c>
      <c r="BR33" s="15"/>
      <c r="BT33" s="59" t="s">
        <v>52</v>
      </c>
    </row>
    <row r="34" spans="1:72" x14ac:dyDescent="0.25">
      <c r="A34" s="84"/>
      <c r="B34" s="84"/>
      <c r="C34" s="84"/>
      <c r="D34" s="84"/>
      <c r="F34" s="60"/>
      <c r="M34" s="65">
        <v>39</v>
      </c>
      <c r="N34" s="102">
        <f>BlankTallySheet!E29</f>
        <v>0</v>
      </c>
      <c r="O34" s="102">
        <f>BlankTallySheet!H29</f>
        <v>0</v>
      </c>
      <c r="P34" s="102">
        <f>BlankTallySheet!F29</f>
        <v>0</v>
      </c>
      <c r="Q34" s="102">
        <f>BlankTallySheet!I29</f>
        <v>0</v>
      </c>
      <c r="R34" s="102">
        <f t="shared" si="10"/>
        <v>0</v>
      </c>
      <c r="S34" s="102">
        <f t="shared" si="11"/>
        <v>0</v>
      </c>
      <c r="T34" s="102">
        <f t="shared" si="12"/>
        <v>0</v>
      </c>
      <c r="U34" s="4">
        <f t="shared" si="1"/>
        <v>0</v>
      </c>
      <c r="V34" s="9">
        <f t="shared" si="2"/>
        <v>0</v>
      </c>
      <c r="W34" s="26">
        <f t="shared" si="3"/>
        <v>0</v>
      </c>
      <c r="X34" s="5">
        <f t="shared" si="16"/>
        <v>0</v>
      </c>
      <c r="Y34" s="30" t="e">
        <f t="shared" si="4"/>
        <v>#DIV/0!</v>
      </c>
      <c r="Z34" s="12"/>
      <c r="AA34" s="12"/>
      <c r="AB34" s="15"/>
      <c r="AC34" s="26">
        <f t="shared" si="37"/>
        <v>0</v>
      </c>
      <c r="AD34" s="56">
        <f t="shared" si="5"/>
        <v>38.5</v>
      </c>
      <c r="AE34" s="12"/>
      <c r="AF34" s="12"/>
      <c r="AG34" s="26">
        <f t="shared" si="18"/>
        <v>1</v>
      </c>
      <c r="AH34" s="5">
        <f t="shared" si="19"/>
        <v>0</v>
      </c>
      <c r="AI34" s="5">
        <f t="shared" si="20"/>
        <v>1</v>
      </c>
      <c r="AJ34" s="5">
        <f t="shared" si="21"/>
        <v>0</v>
      </c>
      <c r="AK34" s="56">
        <f t="shared" si="22"/>
        <v>0</v>
      </c>
      <c r="AL34" s="12"/>
      <c r="AM34" s="26">
        <f t="shared" si="6"/>
        <v>0</v>
      </c>
      <c r="AN34" s="5">
        <f t="shared" si="17"/>
        <v>0</v>
      </c>
      <c r="AO34" s="30" t="e">
        <f t="shared" si="7"/>
        <v>#DIV/0!</v>
      </c>
      <c r="AP34" s="12"/>
      <c r="AQ34" s="12"/>
      <c r="AR34" s="15"/>
      <c r="AS34" s="26">
        <f t="shared" si="34"/>
        <v>0</v>
      </c>
      <c r="AT34" s="56">
        <f t="shared" si="35"/>
        <v>38.5</v>
      </c>
      <c r="AU34" s="12"/>
      <c r="AV34" s="12"/>
      <c r="AW34" s="26">
        <f t="shared" si="23"/>
        <v>1</v>
      </c>
      <c r="AX34" s="5">
        <f t="shared" si="24"/>
        <v>0</v>
      </c>
      <c r="AY34" s="5">
        <f t="shared" si="25"/>
        <v>1</v>
      </c>
      <c r="AZ34" s="5">
        <f t="shared" si="26"/>
        <v>0</v>
      </c>
      <c r="BA34" s="56">
        <f t="shared" si="27"/>
        <v>0</v>
      </c>
      <c r="BB34" s="12"/>
      <c r="BC34" s="26">
        <f t="shared" si="8"/>
        <v>0</v>
      </c>
      <c r="BD34" s="5">
        <f t="shared" si="14"/>
        <v>0</v>
      </c>
      <c r="BE34" s="30" t="e">
        <f t="shared" si="9"/>
        <v>#DIV/0!</v>
      </c>
      <c r="BF34" s="12"/>
      <c r="BG34" s="12"/>
      <c r="BH34" s="15"/>
      <c r="BI34" s="26">
        <f t="shared" si="28"/>
        <v>0</v>
      </c>
      <c r="BJ34" s="56">
        <f t="shared" si="36"/>
        <v>38.5</v>
      </c>
      <c r="BK34" s="12"/>
      <c r="BL34" s="12"/>
      <c r="BM34" s="26">
        <f t="shared" si="29"/>
        <v>1</v>
      </c>
      <c r="BN34" s="5">
        <f t="shared" si="30"/>
        <v>0</v>
      </c>
      <c r="BO34" s="5">
        <f t="shared" si="31"/>
        <v>1</v>
      </c>
      <c r="BP34" s="5">
        <f t="shared" si="32"/>
        <v>0</v>
      </c>
      <c r="BQ34" s="56">
        <f t="shared" si="33"/>
        <v>0</v>
      </c>
      <c r="BR34" s="15"/>
      <c r="BT34" s="59" t="s">
        <v>118</v>
      </c>
    </row>
    <row r="35" spans="1:72" x14ac:dyDescent="0.25">
      <c r="A35" s="204" t="str">
        <f>IF($B$15="NORTHBOUND/SOUTHBOUND", "COMBINED STUDY RESULTS", "COMBINED STUDY RESULTS")</f>
        <v>COMBINED STUDY RESULTS</v>
      </c>
      <c r="B35" s="205"/>
      <c r="C35" s="205"/>
      <c r="D35" s="206"/>
      <c r="F35" s="204" t="s">
        <v>41</v>
      </c>
      <c r="G35" s="205"/>
      <c r="H35" s="205"/>
      <c r="I35" s="206"/>
      <c r="M35" s="69">
        <v>40</v>
      </c>
      <c r="N35" s="102">
        <f>BlankTallySheet!E30</f>
        <v>0</v>
      </c>
      <c r="O35" s="102">
        <f>BlankTallySheet!H30</f>
        <v>0</v>
      </c>
      <c r="P35" s="102">
        <f>BlankTallySheet!F30</f>
        <v>0</v>
      </c>
      <c r="Q35" s="102">
        <f>BlankTallySheet!I30</f>
        <v>0</v>
      </c>
      <c r="R35" s="102">
        <f t="shared" si="10"/>
        <v>0</v>
      </c>
      <c r="S35" s="102">
        <f t="shared" si="11"/>
        <v>0</v>
      </c>
      <c r="T35" s="102">
        <f t="shared" si="12"/>
        <v>0</v>
      </c>
      <c r="U35" s="4">
        <f t="shared" si="1"/>
        <v>0</v>
      </c>
      <c r="V35" s="9">
        <f t="shared" si="2"/>
        <v>0</v>
      </c>
      <c r="W35" s="26">
        <f t="shared" si="3"/>
        <v>0</v>
      </c>
      <c r="X35" s="5">
        <f t="shared" si="16"/>
        <v>0</v>
      </c>
      <c r="Y35" s="30" t="e">
        <f t="shared" si="4"/>
        <v>#DIV/0!</v>
      </c>
      <c r="Z35" s="12"/>
      <c r="AA35" s="12"/>
      <c r="AB35" s="15"/>
      <c r="AC35" s="26">
        <f t="shared" si="37"/>
        <v>0</v>
      </c>
      <c r="AD35" s="56">
        <f t="shared" si="5"/>
        <v>39.5</v>
      </c>
      <c r="AE35" s="12"/>
      <c r="AF35" s="12"/>
      <c r="AG35" s="26">
        <f t="shared" si="18"/>
        <v>1</v>
      </c>
      <c r="AH35" s="5">
        <f t="shared" si="19"/>
        <v>0</v>
      </c>
      <c r="AI35" s="5">
        <f t="shared" si="20"/>
        <v>1</v>
      </c>
      <c r="AJ35" s="5">
        <f t="shared" si="21"/>
        <v>0</v>
      </c>
      <c r="AK35" s="56">
        <f t="shared" si="22"/>
        <v>0</v>
      </c>
      <c r="AL35" s="12"/>
      <c r="AM35" s="26">
        <f t="shared" si="6"/>
        <v>0</v>
      </c>
      <c r="AN35" s="5">
        <f t="shared" si="17"/>
        <v>0</v>
      </c>
      <c r="AO35" s="30" t="e">
        <f t="shared" si="7"/>
        <v>#DIV/0!</v>
      </c>
      <c r="AP35" s="12"/>
      <c r="AQ35" s="12"/>
      <c r="AR35" s="15"/>
      <c r="AS35" s="26">
        <f t="shared" si="34"/>
        <v>0</v>
      </c>
      <c r="AT35" s="56">
        <f t="shared" si="35"/>
        <v>39.5</v>
      </c>
      <c r="AU35" s="12"/>
      <c r="AV35" s="12"/>
      <c r="AW35" s="26">
        <f t="shared" si="23"/>
        <v>1</v>
      </c>
      <c r="AX35" s="5">
        <f t="shared" si="24"/>
        <v>0</v>
      </c>
      <c r="AY35" s="5">
        <f t="shared" si="25"/>
        <v>1</v>
      </c>
      <c r="AZ35" s="5">
        <f t="shared" si="26"/>
        <v>0</v>
      </c>
      <c r="BA35" s="56">
        <f t="shared" si="27"/>
        <v>0</v>
      </c>
      <c r="BB35" s="12"/>
      <c r="BC35" s="26">
        <f t="shared" si="8"/>
        <v>0</v>
      </c>
      <c r="BD35" s="5">
        <f t="shared" si="14"/>
        <v>0</v>
      </c>
      <c r="BE35" s="30" t="e">
        <f t="shared" si="9"/>
        <v>#DIV/0!</v>
      </c>
      <c r="BF35" s="12"/>
      <c r="BG35" s="12"/>
      <c r="BH35" s="15"/>
      <c r="BI35" s="26">
        <f t="shared" si="28"/>
        <v>0</v>
      </c>
      <c r="BJ35" s="56">
        <f t="shared" si="36"/>
        <v>39.5</v>
      </c>
      <c r="BK35" s="12"/>
      <c r="BL35" s="12"/>
      <c r="BM35" s="26">
        <f t="shared" si="29"/>
        <v>1</v>
      </c>
      <c r="BN35" s="5">
        <f t="shared" si="30"/>
        <v>0</v>
      </c>
      <c r="BO35" s="5">
        <f t="shared" si="31"/>
        <v>1</v>
      </c>
      <c r="BP35" s="5">
        <f t="shared" si="32"/>
        <v>0</v>
      </c>
      <c r="BQ35" s="56">
        <f t="shared" si="33"/>
        <v>0</v>
      </c>
      <c r="BR35" s="15"/>
      <c r="BT35" s="59" t="s">
        <v>119</v>
      </c>
    </row>
    <row r="36" spans="1:72" x14ac:dyDescent="0.25">
      <c r="A36" s="128" t="s">
        <v>93</v>
      </c>
      <c r="B36" s="258" t="e">
        <f>BF10</f>
        <v>#N/A</v>
      </c>
      <c r="C36" s="259"/>
      <c r="D36" s="260"/>
      <c r="F36" s="128" t="s">
        <v>14</v>
      </c>
      <c r="G36" s="255" t="e">
        <f>SUM(R91/T91)</f>
        <v>#DIV/0!</v>
      </c>
      <c r="H36" s="256"/>
      <c r="I36" s="257"/>
      <c r="M36" s="65">
        <v>41</v>
      </c>
      <c r="N36" s="102">
        <f>BlankTallySheet!E31</f>
        <v>0</v>
      </c>
      <c r="O36" s="102">
        <f>BlankTallySheet!H31</f>
        <v>0</v>
      </c>
      <c r="P36" s="102">
        <f>BlankTallySheet!F31</f>
        <v>0</v>
      </c>
      <c r="Q36" s="102">
        <f>BlankTallySheet!I31</f>
        <v>0</v>
      </c>
      <c r="R36" s="102">
        <f t="shared" si="10"/>
        <v>0</v>
      </c>
      <c r="S36" s="102">
        <f t="shared" si="11"/>
        <v>0</v>
      </c>
      <c r="T36" s="102">
        <f t="shared" si="12"/>
        <v>0</v>
      </c>
      <c r="U36" s="4">
        <f t="shared" si="1"/>
        <v>0</v>
      </c>
      <c r="V36" s="9">
        <f t="shared" si="2"/>
        <v>0</v>
      </c>
      <c r="W36" s="26">
        <f t="shared" si="3"/>
        <v>0</v>
      </c>
      <c r="X36" s="5">
        <f t="shared" si="16"/>
        <v>0</v>
      </c>
      <c r="Y36" s="30" t="e">
        <f t="shared" si="4"/>
        <v>#DIV/0!</v>
      </c>
      <c r="Z36" s="12"/>
      <c r="AA36" s="12"/>
      <c r="AB36" s="15"/>
      <c r="AC36" s="26">
        <f t="shared" si="37"/>
        <v>0</v>
      </c>
      <c r="AD36" s="56">
        <f t="shared" si="5"/>
        <v>40.5</v>
      </c>
      <c r="AE36" s="12"/>
      <c r="AF36" s="12"/>
      <c r="AG36" s="26">
        <f t="shared" si="18"/>
        <v>1</v>
      </c>
      <c r="AH36" s="5">
        <f t="shared" si="19"/>
        <v>0</v>
      </c>
      <c r="AI36" s="5">
        <f t="shared" si="20"/>
        <v>1</v>
      </c>
      <c r="AJ36" s="5">
        <f t="shared" si="21"/>
        <v>0</v>
      </c>
      <c r="AK36" s="56">
        <f t="shared" si="22"/>
        <v>0</v>
      </c>
      <c r="AL36" s="12"/>
      <c r="AM36" s="26">
        <f t="shared" si="6"/>
        <v>0</v>
      </c>
      <c r="AN36" s="5">
        <f t="shared" si="17"/>
        <v>0</v>
      </c>
      <c r="AO36" s="30" t="e">
        <f t="shared" si="7"/>
        <v>#DIV/0!</v>
      </c>
      <c r="AP36" s="12"/>
      <c r="AQ36" s="12"/>
      <c r="AR36" s="15"/>
      <c r="AS36" s="26">
        <f t="shared" si="34"/>
        <v>0</v>
      </c>
      <c r="AT36" s="56">
        <f t="shared" si="35"/>
        <v>40.5</v>
      </c>
      <c r="AU36" s="12"/>
      <c r="AV36" s="12"/>
      <c r="AW36" s="26">
        <f t="shared" si="23"/>
        <v>1</v>
      </c>
      <c r="AX36" s="5">
        <f t="shared" si="24"/>
        <v>0</v>
      </c>
      <c r="AY36" s="5">
        <f t="shared" si="25"/>
        <v>1</v>
      </c>
      <c r="AZ36" s="5">
        <f t="shared" si="26"/>
        <v>0</v>
      </c>
      <c r="BA36" s="56">
        <f t="shared" si="27"/>
        <v>0</v>
      </c>
      <c r="BB36" s="12"/>
      <c r="BC36" s="26">
        <f t="shared" si="8"/>
        <v>0</v>
      </c>
      <c r="BD36" s="5">
        <f t="shared" si="14"/>
        <v>0</v>
      </c>
      <c r="BE36" s="30" t="e">
        <f t="shared" si="9"/>
        <v>#DIV/0!</v>
      </c>
      <c r="BF36" s="12"/>
      <c r="BG36" s="12"/>
      <c r="BH36" s="15"/>
      <c r="BI36" s="26">
        <f t="shared" si="28"/>
        <v>0</v>
      </c>
      <c r="BJ36" s="56">
        <f t="shared" si="36"/>
        <v>40.5</v>
      </c>
      <c r="BK36" s="12"/>
      <c r="BL36" s="12"/>
      <c r="BM36" s="26">
        <f t="shared" si="29"/>
        <v>1</v>
      </c>
      <c r="BN36" s="5">
        <f t="shared" si="30"/>
        <v>0</v>
      </c>
      <c r="BO36" s="5">
        <f t="shared" si="31"/>
        <v>1</v>
      </c>
      <c r="BP36" s="5">
        <f t="shared" si="32"/>
        <v>0</v>
      </c>
      <c r="BQ36" s="56">
        <f t="shared" si="33"/>
        <v>0</v>
      </c>
      <c r="BR36" s="15"/>
      <c r="BT36" s="59" t="s">
        <v>120</v>
      </c>
    </row>
    <row r="37" spans="1:72" x14ac:dyDescent="0.25">
      <c r="A37" s="129" t="s">
        <v>94</v>
      </c>
      <c r="B37" s="261" t="e">
        <f>BG10</f>
        <v>#N/A</v>
      </c>
      <c r="C37" s="262"/>
      <c r="D37" s="263"/>
      <c r="F37" s="129" t="s">
        <v>15</v>
      </c>
      <c r="G37" s="252" t="e">
        <f>S91/T91</f>
        <v>#DIV/0!</v>
      </c>
      <c r="H37" s="253"/>
      <c r="I37" s="254"/>
      <c r="M37" s="69">
        <v>42</v>
      </c>
      <c r="N37" s="102">
        <f>BlankTallySheet!E32</f>
        <v>0</v>
      </c>
      <c r="O37" s="102">
        <f>BlankTallySheet!H32</f>
        <v>0</v>
      </c>
      <c r="P37" s="102">
        <f>BlankTallySheet!F32</f>
        <v>0</v>
      </c>
      <c r="Q37" s="102">
        <f>BlankTallySheet!I32</f>
        <v>0</v>
      </c>
      <c r="R37" s="102">
        <f t="shared" si="10"/>
        <v>0</v>
      </c>
      <c r="S37" s="102">
        <f t="shared" si="11"/>
        <v>0</v>
      </c>
      <c r="T37" s="102">
        <f t="shared" si="12"/>
        <v>0</v>
      </c>
      <c r="U37" s="4">
        <f t="shared" si="1"/>
        <v>0</v>
      </c>
      <c r="V37" s="9">
        <f t="shared" si="2"/>
        <v>0</v>
      </c>
      <c r="W37" s="26">
        <f t="shared" si="3"/>
        <v>0</v>
      </c>
      <c r="X37" s="5">
        <f t="shared" si="16"/>
        <v>0</v>
      </c>
      <c r="Y37" s="30" t="e">
        <f t="shared" si="4"/>
        <v>#DIV/0!</v>
      </c>
      <c r="Z37" s="12"/>
      <c r="AA37" s="12"/>
      <c r="AB37" s="15"/>
      <c r="AC37" s="26">
        <f t="shared" si="37"/>
        <v>0</v>
      </c>
      <c r="AD37" s="56">
        <f t="shared" si="5"/>
        <v>41.5</v>
      </c>
      <c r="AE37" s="12"/>
      <c r="AF37" s="12"/>
      <c r="AG37" s="26">
        <f t="shared" si="18"/>
        <v>1</v>
      </c>
      <c r="AH37" s="5">
        <f t="shared" si="19"/>
        <v>0</v>
      </c>
      <c r="AI37" s="5">
        <f t="shared" si="20"/>
        <v>1</v>
      </c>
      <c r="AJ37" s="5">
        <f t="shared" si="21"/>
        <v>0</v>
      </c>
      <c r="AK37" s="56">
        <f t="shared" si="22"/>
        <v>0</v>
      </c>
      <c r="AL37" s="12"/>
      <c r="AM37" s="26">
        <f t="shared" si="6"/>
        <v>0</v>
      </c>
      <c r="AN37" s="5">
        <f t="shared" si="17"/>
        <v>0</v>
      </c>
      <c r="AO37" s="30" t="e">
        <f t="shared" si="7"/>
        <v>#DIV/0!</v>
      </c>
      <c r="AP37" s="12"/>
      <c r="AQ37" s="12"/>
      <c r="AR37" s="15"/>
      <c r="AS37" s="26">
        <f t="shared" si="34"/>
        <v>0</v>
      </c>
      <c r="AT37" s="56">
        <f t="shared" si="35"/>
        <v>41.5</v>
      </c>
      <c r="AU37" s="12"/>
      <c r="AV37" s="12"/>
      <c r="AW37" s="26">
        <f t="shared" si="23"/>
        <v>1</v>
      </c>
      <c r="AX37" s="5">
        <f t="shared" si="24"/>
        <v>0</v>
      </c>
      <c r="AY37" s="5">
        <f t="shared" si="25"/>
        <v>1</v>
      </c>
      <c r="AZ37" s="5">
        <f t="shared" si="26"/>
        <v>0</v>
      </c>
      <c r="BA37" s="56">
        <f t="shared" si="27"/>
        <v>0</v>
      </c>
      <c r="BB37" s="12"/>
      <c r="BC37" s="26">
        <f t="shared" si="8"/>
        <v>0</v>
      </c>
      <c r="BD37" s="5">
        <f t="shared" si="14"/>
        <v>0</v>
      </c>
      <c r="BE37" s="30" t="e">
        <f t="shared" si="9"/>
        <v>#DIV/0!</v>
      </c>
      <c r="BF37" s="12"/>
      <c r="BG37" s="12"/>
      <c r="BH37" s="15"/>
      <c r="BI37" s="26">
        <f t="shared" si="28"/>
        <v>0</v>
      </c>
      <c r="BJ37" s="56">
        <f t="shared" si="36"/>
        <v>41.5</v>
      </c>
      <c r="BK37" s="12"/>
      <c r="BL37" s="12"/>
      <c r="BM37" s="26">
        <f t="shared" si="29"/>
        <v>1</v>
      </c>
      <c r="BN37" s="5">
        <f t="shared" si="30"/>
        <v>0</v>
      </c>
      <c r="BO37" s="5">
        <f t="shared" si="31"/>
        <v>1</v>
      </c>
      <c r="BP37" s="5">
        <f t="shared" si="32"/>
        <v>0</v>
      </c>
      <c r="BQ37" s="56">
        <f t="shared" si="33"/>
        <v>0</v>
      </c>
      <c r="BR37" s="15"/>
      <c r="BT37" s="59" t="s">
        <v>121</v>
      </c>
    </row>
    <row r="38" spans="1:72" x14ac:dyDescent="0.25">
      <c r="A38" s="128" t="s">
        <v>22</v>
      </c>
      <c r="B38" s="258" t="e">
        <f>SUM(BC10:BC90)/$T$91</f>
        <v>#DIV/0!</v>
      </c>
      <c r="C38" s="259"/>
      <c r="D38" s="260"/>
      <c r="M38" s="65">
        <v>43</v>
      </c>
      <c r="N38" s="102">
        <f>BlankTallySheet!E33</f>
        <v>0</v>
      </c>
      <c r="O38" s="102">
        <f>BlankTallySheet!H33</f>
        <v>0</v>
      </c>
      <c r="P38" s="102">
        <f>BlankTallySheet!F33</f>
        <v>0</v>
      </c>
      <c r="Q38" s="102">
        <f>BlankTallySheet!I33</f>
        <v>0</v>
      </c>
      <c r="R38" s="102">
        <f t="shared" si="10"/>
        <v>0</v>
      </c>
      <c r="S38" s="102">
        <f t="shared" si="11"/>
        <v>0</v>
      </c>
      <c r="T38" s="102">
        <f t="shared" si="12"/>
        <v>0</v>
      </c>
      <c r="U38" s="4">
        <f t="shared" si="1"/>
        <v>0</v>
      </c>
      <c r="V38" s="9">
        <f t="shared" si="2"/>
        <v>0</v>
      </c>
      <c r="W38" s="26">
        <f t="shared" si="3"/>
        <v>0</v>
      </c>
      <c r="X38" s="5">
        <f t="shared" si="16"/>
        <v>0</v>
      </c>
      <c r="Y38" s="30" t="e">
        <f t="shared" si="4"/>
        <v>#DIV/0!</v>
      </c>
      <c r="Z38" s="12"/>
      <c r="AA38" s="12"/>
      <c r="AB38" s="15"/>
      <c r="AC38" s="26">
        <f t="shared" si="37"/>
        <v>0</v>
      </c>
      <c r="AD38" s="56">
        <f t="shared" si="5"/>
        <v>42.5</v>
      </c>
      <c r="AE38" s="12"/>
      <c r="AF38" s="12"/>
      <c r="AG38" s="26">
        <f t="shared" si="18"/>
        <v>1</v>
      </c>
      <c r="AH38" s="5">
        <f t="shared" si="19"/>
        <v>0</v>
      </c>
      <c r="AI38" s="5">
        <f t="shared" si="20"/>
        <v>1</v>
      </c>
      <c r="AJ38" s="5">
        <f t="shared" si="21"/>
        <v>0</v>
      </c>
      <c r="AK38" s="56">
        <f t="shared" si="22"/>
        <v>0</v>
      </c>
      <c r="AL38" s="12"/>
      <c r="AM38" s="26">
        <f t="shared" si="6"/>
        <v>0</v>
      </c>
      <c r="AN38" s="5">
        <f t="shared" si="17"/>
        <v>0</v>
      </c>
      <c r="AO38" s="30" t="e">
        <f t="shared" si="7"/>
        <v>#DIV/0!</v>
      </c>
      <c r="AP38" s="12"/>
      <c r="AQ38" s="12"/>
      <c r="AR38" s="15"/>
      <c r="AS38" s="26">
        <f t="shared" si="34"/>
        <v>0</v>
      </c>
      <c r="AT38" s="56">
        <f t="shared" si="35"/>
        <v>42.5</v>
      </c>
      <c r="AU38" s="12"/>
      <c r="AV38" s="12"/>
      <c r="AW38" s="26">
        <f t="shared" si="23"/>
        <v>1</v>
      </c>
      <c r="AX38" s="5">
        <f t="shared" si="24"/>
        <v>0</v>
      </c>
      <c r="AY38" s="5">
        <f t="shared" si="25"/>
        <v>1</v>
      </c>
      <c r="AZ38" s="5">
        <f t="shared" si="26"/>
        <v>0</v>
      </c>
      <c r="BA38" s="56">
        <f t="shared" si="27"/>
        <v>0</v>
      </c>
      <c r="BB38" s="12"/>
      <c r="BC38" s="26">
        <f t="shared" si="8"/>
        <v>0</v>
      </c>
      <c r="BD38" s="5">
        <f t="shared" si="14"/>
        <v>0</v>
      </c>
      <c r="BE38" s="30" t="e">
        <f t="shared" si="9"/>
        <v>#DIV/0!</v>
      </c>
      <c r="BF38" s="12"/>
      <c r="BG38" s="12"/>
      <c r="BH38" s="15"/>
      <c r="BI38" s="26">
        <f t="shared" si="28"/>
        <v>0</v>
      </c>
      <c r="BJ38" s="56">
        <f t="shared" si="36"/>
        <v>42.5</v>
      </c>
      <c r="BK38" s="12"/>
      <c r="BL38" s="12"/>
      <c r="BM38" s="26">
        <f t="shared" si="29"/>
        <v>1</v>
      </c>
      <c r="BN38" s="5">
        <f t="shared" si="30"/>
        <v>0</v>
      </c>
      <c r="BO38" s="5">
        <f t="shared" si="31"/>
        <v>1</v>
      </c>
      <c r="BP38" s="5">
        <f t="shared" si="32"/>
        <v>0</v>
      </c>
      <c r="BQ38" s="56">
        <f t="shared" si="33"/>
        <v>0</v>
      </c>
      <c r="BR38" s="15"/>
      <c r="BT38" s="59" t="s">
        <v>122</v>
      </c>
    </row>
    <row r="39" spans="1:72" x14ac:dyDescent="0.25">
      <c r="A39" s="129" t="s">
        <v>95</v>
      </c>
      <c r="B39" s="130">
        <f>BK10</f>
        <v>15</v>
      </c>
      <c r="C39" s="131" t="s">
        <v>23</v>
      </c>
      <c r="D39" s="132">
        <f>BL10</f>
        <v>24</v>
      </c>
      <c r="M39" s="69">
        <v>44</v>
      </c>
      <c r="N39" s="102">
        <f>BlankTallySheet!E34</f>
        <v>0</v>
      </c>
      <c r="O39" s="102">
        <f>BlankTallySheet!H34</f>
        <v>0</v>
      </c>
      <c r="P39" s="102">
        <f>BlankTallySheet!F34</f>
        <v>0</v>
      </c>
      <c r="Q39" s="102">
        <f>BlankTallySheet!I34</f>
        <v>0</v>
      </c>
      <c r="R39" s="102">
        <f t="shared" si="10"/>
        <v>0</v>
      </c>
      <c r="S39" s="102">
        <f t="shared" si="11"/>
        <v>0</v>
      </c>
      <c r="T39" s="102">
        <f t="shared" si="12"/>
        <v>0</v>
      </c>
      <c r="U39" s="4">
        <f t="shared" si="1"/>
        <v>0</v>
      </c>
      <c r="V39" s="9">
        <f t="shared" si="2"/>
        <v>0</v>
      </c>
      <c r="W39" s="26">
        <f t="shared" si="3"/>
        <v>0</v>
      </c>
      <c r="X39" s="5">
        <f t="shared" si="16"/>
        <v>0</v>
      </c>
      <c r="Y39" s="30" t="e">
        <f t="shared" si="4"/>
        <v>#DIV/0!</v>
      </c>
      <c r="Z39" s="12"/>
      <c r="AA39" s="12"/>
      <c r="AB39" s="15"/>
      <c r="AC39" s="26">
        <f t="shared" si="37"/>
        <v>0</v>
      </c>
      <c r="AD39" s="56">
        <f t="shared" si="5"/>
        <v>43.5</v>
      </c>
      <c r="AE39" s="12"/>
      <c r="AF39" s="12"/>
      <c r="AG39" s="26">
        <f t="shared" si="18"/>
        <v>1</v>
      </c>
      <c r="AH39" s="5">
        <f t="shared" si="19"/>
        <v>0</v>
      </c>
      <c r="AI39" s="5">
        <f t="shared" si="20"/>
        <v>1</v>
      </c>
      <c r="AJ39" s="5">
        <f t="shared" si="21"/>
        <v>0</v>
      </c>
      <c r="AK39" s="56">
        <f t="shared" si="22"/>
        <v>0</v>
      </c>
      <c r="AL39" s="12"/>
      <c r="AM39" s="26">
        <f t="shared" si="6"/>
        <v>0</v>
      </c>
      <c r="AN39" s="5">
        <f t="shared" si="17"/>
        <v>0</v>
      </c>
      <c r="AO39" s="30" t="e">
        <f t="shared" si="7"/>
        <v>#DIV/0!</v>
      </c>
      <c r="AP39" s="12"/>
      <c r="AQ39" s="12"/>
      <c r="AR39" s="15"/>
      <c r="AS39" s="26">
        <f t="shared" si="34"/>
        <v>0</v>
      </c>
      <c r="AT39" s="56">
        <f t="shared" si="35"/>
        <v>43.5</v>
      </c>
      <c r="AU39" s="12"/>
      <c r="AV39" s="12"/>
      <c r="AW39" s="26">
        <f t="shared" si="23"/>
        <v>1</v>
      </c>
      <c r="AX39" s="5">
        <f t="shared" si="24"/>
        <v>0</v>
      </c>
      <c r="AY39" s="5">
        <f t="shared" si="25"/>
        <v>1</v>
      </c>
      <c r="AZ39" s="5">
        <f t="shared" si="26"/>
        <v>0</v>
      </c>
      <c r="BA39" s="56">
        <f t="shared" si="27"/>
        <v>0</v>
      </c>
      <c r="BB39" s="12"/>
      <c r="BC39" s="26">
        <f t="shared" si="8"/>
        <v>0</v>
      </c>
      <c r="BD39" s="5">
        <f t="shared" si="14"/>
        <v>0</v>
      </c>
      <c r="BE39" s="30" t="e">
        <f t="shared" si="9"/>
        <v>#DIV/0!</v>
      </c>
      <c r="BF39" s="12"/>
      <c r="BG39" s="12"/>
      <c r="BH39" s="15"/>
      <c r="BI39" s="26">
        <f t="shared" si="28"/>
        <v>0</v>
      </c>
      <c r="BJ39" s="56">
        <f t="shared" si="36"/>
        <v>43.5</v>
      </c>
      <c r="BK39" s="12"/>
      <c r="BL39" s="12"/>
      <c r="BM39" s="26">
        <f t="shared" si="29"/>
        <v>1</v>
      </c>
      <c r="BN39" s="5">
        <f t="shared" si="30"/>
        <v>0</v>
      </c>
      <c r="BO39" s="5">
        <f t="shared" si="31"/>
        <v>1</v>
      </c>
      <c r="BP39" s="5">
        <f t="shared" si="32"/>
        <v>0</v>
      </c>
      <c r="BQ39" s="56">
        <f t="shared" si="33"/>
        <v>0</v>
      </c>
      <c r="BR39" s="15"/>
      <c r="BT39" s="59" t="s">
        <v>123</v>
      </c>
    </row>
    <row r="40" spans="1:72" x14ac:dyDescent="0.25">
      <c r="A40" s="128" t="s">
        <v>24</v>
      </c>
      <c r="B40" s="255" t="e">
        <f>BP92/T91</f>
        <v>#DIV/0!</v>
      </c>
      <c r="C40" s="256"/>
      <c r="D40" s="257"/>
      <c r="M40" s="65">
        <v>45</v>
      </c>
      <c r="N40" s="102">
        <f>BlankTallySheet!E35</f>
        <v>0</v>
      </c>
      <c r="O40" s="102">
        <f>BlankTallySheet!H35</f>
        <v>0</v>
      </c>
      <c r="P40" s="102">
        <f>BlankTallySheet!F35</f>
        <v>0</v>
      </c>
      <c r="Q40" s="102">
        <f>BlankTallySheet!I35</f>
        <v>0</v>
      </c>
      <c r="R40" s="102">
        <f t="shared" si="10"/>
        <v>0</v>
      </c>
      <c r="S40" s="102">
        <f t="shared" si="11"/>
        <v>0</v>
      </c>
      <c r="T40" s="102">
        <f t="shared" si="12"/>
        <v>0</v>
      </c>
      <c r="U40" s="4">
        <f t="shared" si="1"/>
        <v>0</v>
      </c>
      <c r="V40" s="9">
        <f t="shared" si="2"/>
        <v>0</v>
      </c>
      <c r="W40" s="26">
        <f t="shared" si="3"/>
        <v>0</v>
      </c>
      <c r="X40" s="5">
        <f t="shared" si="16"/>
        <v>0</v>
      </c>
      <c r="Y40" s="30" t="e">
        <f t="shared" si="4"/>
        <v>#DIV/0!</v>
      </c>
      <c r="Z40" s="12"/>
      <c r="AA40" s="12"/>
      <c r="AB40" s="15"/>
      <c r="AC40" s="26">
        <f t="shared" si="37"/>
        <v>0</v>
      </c>
      <c r="AD40" s="56">
        <f t="shared" si="5"/>
        <v>44.5</v>
      </c>
      <c r="AE40" s="12"/>
      <c r="AF40" s="12"/>
      <c r="AG40" s="26">
        <f t="shared" si="18"/>
        <v>1</v>
      </c>
      <c r="AH40" s="5">
        <f t="shared" si="19"/>
        <v>0</v>
      </c>
      <c r="AI40" s="5">
        <f t="shared" si="20"/>
        <v>1</v>
      </c>
      <c r="AJ40" s="5">
        <f t="shared" si="21"/>
        <v>0</v>
      </c>
      <c r="AK40" s="56">
        <f t="shared" si="22"/>
        <v>0</v>
      </c>
      <c r="AL40" s="12"/>
      <c r="AM40" s="26">
        <f t="shared" si="6"/>
        <v>0</v>
      </c>
      <c r="AN40" s="5">
        <f t="shared" si="17"/>
        <v>0</v>
      </c>
      <c r="AO40" s="30" t="e">
        <f t="shared" si="7"/>
        <v>#DIV/0!</v>
      </c>
      <c r="AP40" s="12"/>
      <c r="AQ40" s="12"/>
      <c r="AR40" s="15"/>
      <c r="AS40" s="26">
        <f t="shared" si="34"/>
        <v>0</v>
      </c>
      <c r="AT40" s="56">
        <f t="shared" si="35"/>
        <v>44.5</v>
      </c>
      <c r="AU40" s="12"/>
      <c r="AV40" s="12"/>
      <c r="AW40" s="26">
        <f t="shared" si="23"/>
        <v>1</v>
      </c>
      <c r="AX40" s="5">
        <f t="shared" si="24"/>
        <v>0</v>
      </c>
      <c r="AY40" s="5">
        <f t="shared" si="25"/>
        <v>1</v>
      </c>
      <c r="AZ40" s="5">
        <f t="shared" si="26"/>
        <v>0</v>
      </c>
      <c r="BA40" s="56">
        <f t="shared" si="27"/>
        <v>0</v>
      </c>
      <c r="BB40" s="12"/>
      <c r="BC40" s="26">
        <f t="shared" si="8"/>
        <v>0</v>
      </c>
      <c r="BD40" s="5">
        <f t="shared" si="14"/>
        <v>0</v>
      </c>
      <c r="BE40" s="30" t="e">
        <f t="shared" si="9"/>
        <v>#DIV/0!</v>
      </c>
      <c r="BF40" s="12"/>
      <c r="BG40" s="12"/>
      <c r="BH40" s="15"/>
      <c r="BI40" s="26">
        <f t="shared" si="28"/>
        <v>0</v>
      </c>
      <c r="BJ40" s="56">
        <f t="shared" si="36"/>
        <v>44.5</v>
      </c>
      <c r="BK40" s="12"/>
      <c r="BL40" s="12"/>
      <c r="BM40" s="26">
        <f t="shared" si="29"/>
        <v>1</v>
      </c>
      <c r="BN40" s="5">
        <f t="shared" si="30"/>
        <v>0</v>
      </c>
      <c r="BO40" s="5">
        <f t="shared" si="31"/>
        <v>1</v>
      </c>
      <c r="BP40" s="5">
        <f t="shared" si="32"/>
        <v>0</v>
      </c>
      <c r="BQ40" s="56">
        <f t="shared" si="33"/>
        <v>0</v>
      </c>
      <c r="BR40" s="15"/>
      <c r="BT40" s="59" t="s">
        <v>124</v>
      </c>
    </row>
    <row r="41" spans="1:72" x14ac:dyDescent="0.25">
      <c r="A41" s="129" t="s">
        <v>25</v>
      </c>
      <c r="B41" s="252" t="e">
        <f>BQ92/T91</f>
        <v>#DIV/0!</v>
      </c>
      <c r="C41" s="253"/>
      <c r="D41" s="254"/>
      <c r="M41" s="69">
        <v>46</v>
      </c>
      <c r="N41" s="102">
        <f>BlankTallySheet!E36</f>
        <v>0</v>
      </c>
      <c r="O41" s="102">
        <f>BlankTallySheet!H36</f>
        <v>0</v>
      </c>
      <c r="P41" s="102">
        <f>BlankTallySheet!F36</f>
        <v>0</v>
      </c>
      <c r="Q41" s="102">
        <f>BlankTallySheet!I36</f>
        <v>0</v>
      </c>
      <c r="R41" s="102">
        <f t="shared" si="10"/>
        <v>0</v>
      </c>
      <c r="S41" s="102">
        <f t="shared" si="11"/>
        <v>0</v>
      </c>
      <c r="T41" s="102">
        <f t="shared" si="12"/>
        <v>0</v>
      </c>
      <c r="U41" s="4">
        <f t="shared" si="1"/>
        <v>0</v>
      </c>
      <c r="V41" s="9">
        <f t="shared" si="2"/>
        <v>0</v>
      </c>
      <c r="W41" s="26">
        <f t="shared" si="3"/>
        <v>0</v>
      </c>
      <c r="X41" s="5">
        <f t="shared" si="16"/>
        <v>0</v>
      </c>
      <c r="Y41" s="30" t="e">
        <f t="shared" si="4"/>
        <v>#DIV/0!</v>
      </c>
      <c r="Z41" s="12"/>
      <c r="AA41" s="12"/>
      <c r="AB41" s="15"/>
      <c r="AC41" s="26">
        <f t="shared" si="37"/>
        <v>0</v>
      </c>
      <c r="AD41" s="56">
        <f t="shared" si="5"/>
        <v>45.5</v>
      </c>
      <c r="AE41" s="12"/>
      <c r="AF41" s="12"/>
      <c r="AG41" s="26">
        <f t="shared" si="18"/>
        <v>1</v>
      </c>
      <c r="AH41" s="5">
        <f t="shared" si="19"/>
        <v>0</v>
      </c>
      <c r="AI41" s="5">
        <f t="shared" si="20"/>
        <v>1</v>
      </c>
      <c r="AJ41" s="5">
        <f t="shared" si="21"/>
        <v>0</v>
      </c>
      <c r="AK41" s="56">
        <f t="shared" si="22"/>
        <v>0</v>
      </c>
      <c r="AL41" s="12"/>
      <c r="AM41" s="26">
        <f t="shared" si="6"/>
        <v>0</v>
      </c>
      <c r="AN41" s="5">
        <f t="shared" si="17"/>
        <v>0</v>
      </c>
      <c r="AO41" s="30" t="e">
        <f t="shared" si="7"/>
        <v>#DIV/0!</v>
      </c>
      <c r="AP41" s="12"/>
      <c r="AQ41" s="12"/>
      <c r="AR41" s="15"/>
      <c r="AS41" s="26">
        <f t="shared" si="34"/>
        <v>0</v>
      </c>
      <c r="AT41" s="56">
        <f t="shared" si="35"/>
        <v>45.5</v>
      </c>
      <c r="AU41" s="12"/>
      <c r="AV41" s="12"/>
      <c r="AW41" s="26">
        <f t="shared" si="23"/>
        <v>1</v>
      </c>
      <c r="AX41" s="5">
        <f t="shared" si="24"/>
        <v>0</v>
      </c>
      <c r="AY41" s="5">
        <f t="shared" si="25"/>
        <v>1</v>
      </c>
      <c r="AZ41" s="5">
        <f t="shared" si="26"/>
        <v>0</v>
      </c>
      <c r="BA41" s="56">
        <f t="shared" si="27"/>
        <v>0</v>
      </c>
      <c r="BB41" s="12"/>
      <c r="BC41" s="26">
        <f t="shared" si="8"/>
        <v>0</v>
      </c>
      <c r="BD41" s="5">
        <f t="shared" si="14"/>
        <v>0</v>
      </c>
      <c r="BE41" s="30" t="e">
        <f t="shared" si="9"/>
        <v>#DIV/0!</v>
      </c>
      <c r="BF41" s="12"/>
      <c r="BG41" s="12"/>
      <c r="BH41" s="15"/>
      <c r="BI41" s="26">
        <f t="shared" si="28"/>
        <v>0</v>
      </c>
      <c r="BJ41" s="56">
        <f t="shared" si="36"/>
        <v>45.5</v>
      </c>
      <c r="BK41" s="12"/>
      <c r="BL41" s="12"/>
      <c r="BM41" s="26">
        <f t="shared" si="29"/>
        <v>1</v>
      </c>
      <c r="BN41" s="5">
        <f t="shared" si="30"/>
        <v>0</v>
      </c>
      <c r="BO41" s="5">
        <f t="shared" si="31"/>
        <v>1</v>
      </c>
      <c r="BP41" s="5">
        <f t="shared" si="32"/>
        <v>0</v>
      </c>
      <c r="BQ41" s="56">
        <f t="shared" si="33"/>
        <v>0</v>
      </c>
      <c r="BR41" s="15"/>
      <c r="BT41" s="59" t="s">
        <v>59</v>
      </c>
    </row>
    <row r="42" spans="1:72" x14ac:dyDescent="0.25">
      <c r="A42" s="128" t="s">
        <v>26</v>
      </c>
      <c r="B42" s="255" t="e">
        <f>BR92/T91</f>
        <v>#DIV/0!</v>
      </c>
      <c r="C42" s="256"/>
      <c r="D42" s="257"/>
      <c r="M42" s="65">
        <v>47</v>
      </c>
      <c r="N42" s="102">
        <f>BlankTallySheet!E37</f>
        <v>0</v>
      </c>
      <c r="O42" s="102">
        <f>BlankTallySheet!H37</f>
        <v>0</v>
      </c>
      <c r="P42" s="102">
        <f>BlankTallySheet!F37</f>
        <v>0</v>
      </c>
      <c r="Q42" s="102">
        <f>BlankTallySheet!I37</f>
        <v>0</v>
      </c>
      <c r="R42" s="102">
        <f t="shared" si="10"/>
        <v>0</v>
      </c>
      <c r="S42" s="102">
        <f t="shared" si="11"/>
        <v>0</v>
      </c>
      <c r="T42" s="102">
        <f t="shared" si="12"/>
        <v>0</v>
      </c>
      <c r="U42" s="4">
        <f t="shared" si="1"/>
        <v>0</v>
      </c>
      <c r="V42" s="9">
        <f t="shared" si="2"/>
        <v>0</v>
      </c>
      <c r="W42" s="26">
        <f t="shared" si="3"/>
        <v>0</v>
      </c>
      <c r="X42" s="5">
        <f t="shared" si="16"/>
        <v>0</v>
      </c>
      <c r="Y42" s="30" t="e">
        <f t="shared" si="4"/>
        <v>#DIV/0!</v>
      </c>
      <c r="Z42" s="12"/>
      <c r="AA42" s="12"/>
      <c r="AB42" s="15"/>
      <c r="AC42" s="26">
        <f t="shared" si="37"/>
        <v>0</v>
      </c>
      <c r="AD42" s="56">
        <f t="shared" si="5"/>
        <v>46.5</v>
      </c>
      <c r="AE42" s="12"/>
      <c r="AF42" s="12"/>
      <c r="AG42" s="26">
        <f t="shared" si="18"/>
        <v>1</v>
      </c>
      <c r="AH42" s="5">
        <f t="shared" si="19"/>
        <v>0</v>
      </c>
      <c r="AI42" s="5">
        <f t="shared" si="20"/>
        <v>1</v>
      </c>
      <c r="AJ42" s="5">
        <f t="shared" si="21"/>
        <v>0</v>
      </c>
      <c r="AK42" s="56">
        <f t="shared" si="22"/>
        <v>0</v>
      </c>
      <c r="AL42" s="12"/>
      <c r="AM42" s="26">
        <f t="shared" si="6"/>
        <v>0</v>
      </c>
      <c r="AN42" s="5">
        <f t="shared" si="17"/>
        <v>0</v>
      </c>
      <c r="AO42" s="30" t="e">
        <f t="shared" si="7"/>
        <v>#DIV/0!</v>
      </c>
      <c r="AP42" s="12"/>
      <c r="AQ42" s="12"/>
      <c r="AR42" s="15"/>
      <c r="AS42" s="26">
        <f t="shared" si="34"/>
        <v>0</v>
      </c>
      <c r="AT42" s="56">
        <f t="shared" si="35"/>
        <v>46.5</v>
      </c>
      <c r="AU42" s="12"/>
      <c r="AV42" s="12"/>
      <c r="AW42" s="26">
        <f t="shared" si="23"/>
        <v>1</v>
      </c>
      <c r="AX42" s="5">
        <f t="shared" si="24"/>
        <v>0</v>
      </c>
      <c r="AY42" s="5">
        <f t="shared" si="25"/>
        <v>1</v>
      </c>
      <c r="AZ42" s="5">
        <f t="shared" si="26"/>
        <v>0</v>
      </c>
      <c r="BA42" s="56">
        <f t="shared" si="27"/>
        <v>0</v>
      </c>
      <c r="BB42" s="12"/>
      <c r="BC42" s="26">
        <f t="shared" si="8"/>
        <v>0</v>
      </c>
      <c r="BD42" s="5">
        <f t="shared" si="14"/>
        <v>0</v>
      </c>
      <c r="BE42" s="30" t="e">
        <f t="shared" si="9"/>
        <v>#DIV/0!</v>
      </c>
      <c r="BF42" s="12"/>
      <c r="BG42" s="12"/>
      <c r="BH42" s="15"/>
      <c r="BI42" s="26">
        <f t="shared" si="28"/>
        <v>0</v>
      </c>
      <c r="BJ42" s="56">
        <f t="shared" si="36"/>
        <v>46.5</v>
      </c>
      <c r="BK42" s="12"/>
      <c r="BL42" s="12"/>
      <c r="BM42" s="26">
        <f t="shared" si="29"/>
        <v>1</v>
      </c>
      <c r="BN42" s="5">
        <f t="shared" si="30"/>
        <v>0</v>
      </c>
      <c r="BO42" s="5">
        <f t="shared" si="31"/>
        <v>1</v>
      </c>
      <c r="BP42" s="5">
        <f t="shared" si="32"/>
        <v>0</v>
      </c>
      <c r="BQ42" s="56">
        <f t="shared" si="33"/>
        <v>0</v>
      </c>
      <c r="BR42" s="15"/>
      <c r="BT42" s="59" t="s">
        <v>62</v>
      </c>
    </row>
    <row r="43" spans="1:72" x14ac:dyDescent="0.25">
      <c r="M43" s="69">
        <v>48</v>
      </c>
      <c r="N43" s="102">
        <f>BlankTallySheet!E38</f>
        <v>0</v>
      </c>
      <c r="O43" s="102">
        <f>BlankTallySheet!H38</f>
        <v>0</v>
      </c>
      <c r="P43" s="102">
        <f>BlankTallySheet!F38</f>
        <v>0</v>
      </c>
      <c r="Q43" s="102">
        <f>BlankTallySheet!I38</f>
        <v>0</v>
      </c>
      <c r="R43" s="102">
        <f t="shared" si="10"/>
        <v>0</v>
      </c>
      <c r="S43" s="102">
        <f t="shared" si="11"/>
        <v>0</v>
      </c>
      <c r="T43" s="102">
        <f t="shared" si="12"/>
        <v>0</v>
      </c>
      <c r="U43" s="4">
        <f t="shared" si="1"/>
        <v>0</v>
      </c>
      <c r="V43" s="9">
        <f t="shared" si="2"/>
        <v>0</v>
      </c>
      <c r="W43" s="26">
        <f t="shared" si="3"/>
        <v>0</v>
      </c>
      <c r="X43" s="5">
        <f t="shared" si="16"/>
        <v>0</v>
      </c>
      <c r="Y43" s="30" t="e">
        <f t="shared" si="4"/>
        <v>#DIV/0!</v>
      </c>
      <c r="Z43" s="12"/>
      <c r="AA43" s="12"/>
      <c r="AB43" s="15"/>
      <c r="AC43" s="26">
        <f t="shared" si="37"/>
        <v>0</v>
      </c>
      <c r="AD43" s="56">
        <f t="shared" si="5"/>
        <v>47.5</v>
      </c>
      <c r="AE43" s="12"/>
      <c r="AF43" s="12"/>
      <c r="AG43" s="26">
        <f t="shared" si="18"/>
        <v>1</v>
      </c>
      <c r="AH43" s="5">
        <f t="shared" si="19"/>
        <v>0</v>
      </c>
      <c r="AI43" s="5">
        <f t="shared" si="20"/>
        <v>1</v>
      </c>
      <c r="AJ43" s="5">
        <f t="shared" si="21"/>
        <v>0</v>
      </c>
      <c r="AK43" s="56">
        <f t="shared" si="22"/>
        <v>0</v>
      </c>
      <c r="AL43" s="12"/>
      <c r="AM43" s="26">
        <f t="shared" si="6"/>
        <v>0</v>
      </c>
      <c r="AN43" s="5">
        <f t="shared" si="17"/>
        <v>0</v>
      </c>
      <c r="AO43" s="30" t="e">
        <f t="shared" si="7"/>
        <v>#DIV/0!</v>
      </c>
      <c r="AP43" s="12"/>
      <c r="AQ43" s="12"/>
      <c r="AR43" s="15"/>
      <c r="AS43" s="26">
        <f t="shared" si="34"/>
        <v>0</v>
      </c>
      <c r="AT43" s="56">
        <f t="shared" si="35"/>
        <v>47.5</v>
      </c>
      <c r="AU43" s="12"/>
      <c r="AV43" s="12"/>
      <c r="AW43" s="26">
        <f t="shared" si="23"/>
        <v>1</v>
      </c>
      <c r="AX43" s="5">
        <f t="shared" si="24"/>
        <v>0</v>
      </c>
      <c r="AY43" s="5">
        <f t="shared" si="25"/>
        <v>1</v>
      </c>
      <c r="AZ43" s="5">
        <f t="shared" si="26"/>
        <v>0</v>
      </c>
      <c r="BA43" s="56">
        <f t="shared" si="27"/>
        <v>0</v>
      </c>
      <c r="BB43" s="12"/>
      <c r="BC43" s="26">
        <f t="shared" si="8"/>
        <v>0</v>
      </c>
      <c r="BD43" s="5">
        <f t="shared" si="14"/>
        <v>0</v>
      </c>
      <c r="BE43" s="30" t="e">
        <f t="shared" si="9"/>
        <v>#DIV/0!</v>
      </c>
      <c r="BF43" s="12"/>
      <c r="BG43" s="12"/>
      <c r="BH43" s="15"/>
      <c r="BI43" s="26">
        <f t="shared" si="28"/>
        <v>0</v>
      </c>
      <c r="BJ43" s="56">
        <f t="shared" si="36"/>
        <v>47.5</v>
      </c>
      <c r="BK43" s="12"/>
      <c r="BL43" s="12"/>
      <c r="BM43" s="26">
        <f t="shared" si="29"/>
        <v>1</v>
      </c>
      <c r="BN43" s="5">
        <f t="shared" si="30"/>
        <v>0</v>
      </c>
      <c r="BO43" s="5">
        <f t="shared" si="31"/>
        <v>1</v>
      </c>
      <c r="BP43" s="5">
        <f t="shared" si="32"/>
        <v>0</v>
      </c>
      <c r="BQ43" s="56">
        <f t="shared" si="33"/>
        <v>0</v>
      </c>
      <c r="BR43" s="15"/>
      <c r="BT43" s="59" t="s">
        <v>125</v>
      </c>
    </row>
    <row r="44" spans="1:72" x14ac:dyDescent="0.25">
      <c r="M44" s="65">
        <v>49</v>
      </c>
      <c r="N44" s="102">
        <f>BlankTallySheet!E39</f>
        <v>0</v>
      </c>
      <c r="O44" s="102">
        <f>BlankTallySheet!H39</f>
        <v>0</v>
      </c>
      <c r="P44" s="102">
        <f>BlankTallySheet!F39</f>
        <v>0</v>
      </c>
      <c r="Q44" s="102">
        <f>BlankTallySheet!I39</f>
        <v>0</v>
      </c>
      <c r="R44" s="102">
        <f t="shared" si="10"/>
        <v>0</v>
      </c>
      <c r="S44" s="102">
        <f t="shared" si="11"/>
        <v>0</v>
      </c>
      <c r="T44" s="102">
        <f t="shared" si="12"/>
        <v>0</v>
      </c>
      <c r="U44" s="4">
        <f t="shared" si="1"/>
        <v>0</v>
      </c>
      <c r="V44" s="9">
        <f t="shared" si="2"/>
        <v>0</v>
      </c>
      <c r="W44" s="26">
        <f t="shared" si="3"/>
        <v>0</v>
      </c>
      <c r="X44" s="5">
        <f t="shared" si="16"/>
        <v>0</v>
      </c>
      <c r="Y44" s="30" t="e">
        <f t="shared" si="4"/>
        <v>#DIV/0!</v>
      </c>
      <c r="Z44" s="12"/>
      <c r="AA44" s="12"/>
      <c r="AB44" s="15"/>
      <c r="AC44" s="26">
        <f t="shared" si="37"/>
        <v>0</v>
      </c>
      <c r="AD44" s="56">
        <f t="shared" si="5"/>
        <v>48.5</v>
      </c>
      <c r="AE44" s="12"/>
      <c r="AF44" s="12"/>
      <c r="AG44" s="26">
        <f t="shared" si="18"/>
        <v>1</v>
      </c>
      <c r="AH44" s="5">
        <f t="shared" si="19"/>
        <v>0</v>
      </c>
      <c r="AI44" s="5">
        <f t="shared" si="20"/>
        <v>1</v>
      </c>
      <c r="AJ44" s="5">
        <f t="shared" si="21"/>
        <v>0</v>
      </c>
      <c r="AK44" s="56">
        <f t="shared" si="22"/>
        <v>0</v>
      </c>
      <c r="AL44" s="12"/>
      <c r="AM44" s="26">
        <f t="shared" si="6"/>
        <v>0</v>
      </c>
      <c r="AN44" s="5">
        <f t="shared" si="17"/>
        <v>0</v>
      </c>
      <c r="AO44" s="30" t="e">
        <f t="shared" si="7"/>
        <v>#DIV/0!</v>
      </c>
      <c r="AP44" s="12"/>
      <c r="AQ44" s="12"/>
      <c r="AR44" s="15"/>
      <c r="AS44" s="26">
        <f t="shared" si="34"/>
        <v>0</v>
      </c>
      <c r="AT44" s="56">
        <f t="shared" si="35"/>
        <v>48.5</v>
      </c>
      <c r="AU44" s="12"/>
      <c r="AV44" s="12"/>
      <c r="AW44" s="26">
        <f t="shared" si="23"/>
        <v>1</v>
      </c>
      <c r="AX44" s="5">
        <f t="shared" si="24"/>
        <v>0</v>
      </c>
      <c r="AY44" s="5">
        <f t="shared" si="25"/>
        <v>1</v>
      </c>
      <c r="AZ44" s="5">
        <f t="shared" si="26"/>
        <v>0</v>
      </c>
      <c r="BA44" s="56">
        <f t="shared" si="27"/>
        <v>0</v>
      </c>
      <c r="BB44" s="12"/>
      <c r="BC44" s="26">
        <f t="shared" si="8"/>
        <v>0</v>
      </c>
      <c r="BD44" s="5">
        <f t="shared" si="14"/>
        <v>0</v>
      </c>
      <c r="BE44" s="30" t="e">
        <f t="shared" si="9"/>
        <v>#DIV/0!</v>
      </c>
      <c r="BF44" s="12"/>
      <c r="BG44" s="12"/>
      <c r="BH44" s="15"/>
      <c r="BI44" s="26">
        <f t="shared" si="28"/>
        <v>0</v>
      </c>
      <c r="BJ44" s="56">
        <f t="shared" si="36"/>
        <v>48.5</v>
      </c>
      <c r="BK44" s="12"/>
      <c r="BL44" s="12"/>
      <c r="BM44" s="26">
        <f t="shared" si="29"/>
        <v>1</v>
      </c>
      <c r="BN44" s="5">
        <f t="shared" si="30"/>
        <v>0</v>
      </c>
      <c r="BO44" s="5">
        <f t="shared" si="31"/>
        <v>1</v>
      </c>
      <c r="BP44" s="5">
        <f t="shared" si="32"/>
        <v>0</v>
      </c>
      <c r="BQ44" s="56">
        <f t="shared" si="33"/>
        <v>0</v>
      </c>
      <c r="BR44" s="15"/>
      <c r="BT44" s="59" t="s">
        <v>60</v>
      </c>
    </row>
    <row r="45" spans="1:72" x14ac:dyDescent="0.25">
      <c r="M45" s="69">
        <v>50</v>
      </c>
      <c r="N45" s="102">
        <f>BlankTallySheet!E40</f>
        <v>0</v>
      </c>
      <c r="O45" s="102">
        <f>BlankTallySheet!H40</f>
        <v>0</v>
      </c>
      <c r="P45" s="102">
        <f>BlankTallySheet!F40</f>
        <v>0</v>
      </c>
      <c r="Q45" s="102">
        <f>BlankTallySheet!I40</f>
        <v>0</v>
      </c>
      <c r="R45" s="102">
        <f t="shared" si="10"/>
        <v>0</v>
      </c>
      <c r="S45" s="102">
        <f t="shared" si="11"/>
        <v>0</v>
      </c>
      <c r="T45" s="102">
        <f t="shared" si="12"/>
        <v>0</v>
      </c>
      <c r="U45" s="4">
        <f t="shared" si="1"/>
        <v>0</v>
      </c>
      <c r="V45" s="9">
        <f t="shared" si="2"/>
        <v>0</v>
      </c>
      <c r="W45" s="26">
        <f t="shared" si="3"/>
        <v>0</v>
      </c>
      <c r="X45" s="5">
        <f t="shared" si="16"/>
        <v>0</v>
      </c>
      <c r="Y45" s="30" t="e">
        <f t="shared" si="4"/>
        <v>#DIV/0!</v>
      </c>
      <c r="Z45" s="12"/>
      <c r="AA45" s="12"/>
      <c r="AB45" s="15"/>
      <c r="AC45" s="26">
        <f t="shared" si="37"/>
        <v>0</v>
      </c>
      <c r="AD45" s="56">
        <f t="shared" si="5"/>
        <v>49.5</v>
      </c>
      <c r="AE45" s="12"/>
      <c r="AF45" s="12"/>
      <c r="AG45" s="26">
        <f t="shared" si="18"/>
        <v>1</v>
      </c>
      <c r="AH45" s="5">
        <f t="shared" si="19"/>
        <v>0</v>
      </c>
      <c r="AI45" s="5">
        <f t="shared" si="20"/>
        <v>1</v>
      </c>
      <c r="AJ45" s="5">
        <f t="shared" si="21"/>
        <v>0</v>
      </c>
      <c r="AK45" s="56">
        <f t="shared" si="22"/>
        <v>0</v>
      </c>
      <c r="AL45" s="12"/>
      <c r="AM45" s="26">
        <f t="shared" si="6"/>
        <v>0</v>
      </c>
      <c r="AN45" s="5">
        <f t="shared" si="17"/>
        <v>0</v>
      </c>
      <c r="AO45" s="30" t="e">
        <f t="shared" si="7"/>
        <v>#DIV/0!</v>
      </c>
      <c r="AP45" s="12"/>
      <c r="AQ45" s="12"/>
      <c r="AR45" s="15"/>
      <c r="AS45" s="26">
        <f t="shared" si="34"/>
        <v>0</v>
      </c>
      <c r="AT45" s="56">
        <f t="shared" si="35"/>
        <v>49.5</v>
      </c>
      <c r="AU45" s="12"/>
      <c r="AV45" s="12"/>
      <c r="AW45" s="26">
        <f t="shared" si="23"/>
        <v>1</v>
      </c>
      <c r="AX45" s="5">
        <f t="shared" si="24"/>
        <v>0</v>
      </c>
      <c r="AY45" s="5">
        <f t="shared" si="25"/>
        <v>1</v>
      </c>
      <c r="AZ45" s="5">
        <f t="shared" si="26"/>
        <v>0</v>
      </c>
      <c r="BA45" s="56">
        <f t="shared" si="27"/>
        <v>0</v>
      </c>
      <c r="BB45" s="12"/>
      <c r="BC45" s="26">
        <f t="shared" si="8"/>
        <v>0</v>
      </c>
      <c r="BD45" s="5">
        <f t="shared" si="14"/>
        <v>0</v>
      </c>
      <c r="BE45" s="30" t="e">
        <f t="shared" si="9"/>
        <v>#DIV/0!</v>
      </c>
      <c r="BF45" s="12"/>
      <c r="BG45" s="12"/>
      <c r="BH45" s="15"/>
      <c r="BI45" s="26">
        <f t="shared" si="28"/>
        <v>0</v>
      </c>
      <c r="BJ45" s="56">
        <f t="shared" si="36"/>
        <v>49.5</v>
      </c>
      <c r="BK45" s="12"/>
      <c r="BL45" s="12"/>
      <c r="BM45" s="26">
        <f t="shared" si="29"/>
        <v>1</v>
      </c>
      <c r="BN45" s="5">
        <f t="shared" si="30"/>
        <v>0</v>
      </c>
      <c r="BO45" s="5">
        <f t="shared" si="31"/>
        <v>1</v>
      </c>
      <c r="BP45" s="5">
        <f t="shared" si="32"/>
        <v>0</v>
      </c>
      <c r="BQ45" s="56">
        <f t="shared" si="33"/>
        <v>0</v>
      </c>
      <c r="BR45" s="15"/>
      <c r="BT45" s="59" t="s">
        <v>126</v>
      </c>
    </row>
    <row r="46" spans="1:72" x14ac:dyDescent="0.25">
      <c r="M46" s="65">
        <v>51</v>
      </c>
      <c r="N46" s="102">
        <f>BlankTallySheet!E41</f>
        <v>0</v>
      </c>
      <c r="O46" s="102">
        <f>BlankTallySheet!H41</f>
        <v>0</v>
      </c>
      <c r="P46" s="102">
        <f>BlankTallySheet!F41</f>
        <v>0</v>
      </c>
      <c r="Q46" s="102">
        <f>BlankTallySheet!I41</f>
        <v>0</v>
      </c>
      <c r="R46" s="102">
        <f t="shared" si="10"/>
        <v>0</v>
      </c>
      <c r="S46" s="102">
        <f t="shared" si="11"/>
        <v>0</v>
      </c>
      <c r="T46" s="102">
        <f t="shared" si="12"/>
        <v>0</v>
      </c>
      <c r="U46" s="4">
        <f t="shared" si="1"/>
        <v>0</v>
      </c>
      <c r="V46" s="9">
        <f t="shared" si="2"/>
        <v>0</v>
      </c>
      <c r="W46" s="26">
        <f t="shared" si="3"/>
        <v>0</v>
      </c>
      <c r="X46" s="5">
        <f t="shared" si="16"/>
        <v>0</v>
      </c>
      <c r="Y46" s="30" t="e">
        <f t="shared" si="4"/>
        <v>#DIV/0!</v>
      </c>
      <c r="Z46" s="12"/>
      <c r="AA46" s="12"/>
      <c r="AB46" s="15"/>
      <c r="AC46" s="26">
        <f t="shared" si="37"/>
        <v>0</v>
      </c>
      <c r="AD46" s="56">
        <f t="shared" si="5"/>
        <v>50.5</v>
      </c>
      <c r="AE46" s="12"/>
      <c r="AF46" s="12"/>
      <c r="AG46" s="26">
        <f t="shared" si="18"/>
        <v>1</v>
      </c>
      <c r="AH46" s="5">
        <f t="shared" si="19"/>
        <v>0</v>
      </c>
      <c r="AI46" s="5">
        <f t="shared" si="20"/>
        <v>1</v>
      </c>
      <c r="AJ46" s="5">
        <f t="shared" si="21"/>
        <v>0</v>
      </c>
      <c r="AK46" s="56">
        <f t="shared" si="22"/>
        <v>0</v>
      </c>
      <c r="AL46" s="12"/>
      <c r="AM46" s="26">
        <f t="shared" si="6"/>
        <v>0</v>
      </c>
      <c r="AN46" s="5">
        <f t="shared" si="17"/>
        <v>0</v>
      </c>
      <c r="AO46" s="30" t="e">
        <f t="shared" si="7"/>
        <v>#DIV/0!</v>
      </c>
      <c r="AP46" s="12"/>
      <c r="AQ46" s="12"/>
      <c r="AR46" s="15"/>
      <c r="AS46" s="26">
        <f t="shared" si="34"/>
        <v>0</v>
      </c>
      <c r="AT46" s="56">
        <f t="shared" si="35"/>
        <v>50.5</v>
      </c>
      <c r="AU46" s="12"/>
      <c r="AV46" s="12"/>
      <c r="AW46" s="26">
        <f t="shared" si="23"/>
        <v>1</v>
      </c>
      <c r="AX46" s="5">
        <f t="shared" si="24"/>
        <v>0</v>
      </c>
      <c r="AY46" s="5">
        <f t="shared" si="25"/>
        <v>1</v>
      </c>
      <c r="AZ46" s="5">
        <f t="shared" si="26"/>
        <v>0</v>
      </c>
      <c r="BA46" s="56">
        <f t="shared" si="27"/>
        <v>0</v>
      </c>
      <c r="BB46" s="12"/>
      <c r="BC46" s="26">
        <f t="shared" si="8"/>
        <v>0</v>
      </c>
      <c r="BD46" s="5">
        <f t="shared" si="14"/>
        <v>0</v>
      </c>
      <c r="BE46" s="30" t="e">
        <f t="shared" si="9"/>
        <v>#DIV/0!</v>
      </c>
      <c r="BF46" s="12"/>
      <c r="BG46" s="12"/>
      <c r="BH46" s="15"/>
      <c r="BI46" s="26">
        <f t="shared" si="28"/>
        <v>0</v>
      </c>
      <c r="BJ46" s="56">
        <f t="shared" si="36"/>
        <v>50.5</v>
      </c>
      <c r="BK46" s="12"/>
      <c r="BL46" s="12"/>
      <c r="BM46" s="26">
        <f t="shared" si="29"/>
        <v>1</v>
      </c>
      <c r="BN46" s="5">
        <f t="shared" si="30"/>
        <v>0</v>
      </c>
      <c r="BO46" s="5">
        <f t="shared" si="31"/>
        <v>1</v>
      </c>
      <c r="BP46" s="5">
        <f t="shared" si="32"/>
        <v>0</v>
      </c>
      <c r="BQ46" s="56">
        <f t="shared" si="33"/>
        <v>0</v>
      </c>
      <c r="BR46" s="15"/>
      <c r="BT46" s="59" t="s">
        <v>61</v>
      </c>
    </row>
    <row r="47" spans="1:72" x14ac:dyDescent="0.25">
      <c r="M47" s="69">
        <v>52</v>
      </c>
      <c r="N47" s="102">
        <f>BlankTallySheet!E42</f>
        <v>0</v>
      </c>
      <c r="O47" s="102">
        <f>BlankTallySheet!H42</f>
        <v>0</v>
      </c>
      <c r="P47" s="102">
        <f>BlankTallySheet!F42</f>
        <v>0</v>
      </c>
      <c r="Q47" s="102">
        <f>BlankTallySheet!I42</f>
        <v>0</v>
      </c>
      <c r="R47" s="102">
        <f t="shared" si="10"/>
        <v>0</v>
      </c>
      <c r="S47" s="102">
        <f t="shared" si="11"/>
        <v>0</v>
      </c>
      <c r="T47" s="102">
        <f t="shared" si="12"/>
        <v>0</v>
      </c>
      <c r="U47" s="4">
        <f t="shared" si="1"/>
        <v>0</v>
      </c>
      <c r="V47" s="9">
        <f t="shared" si="2"/>
        <v>0</v>
      </c>
      <c r="W47" s="26">
        <f t="shared" si="3"/>
        <v>0</v>
      </c>
      <c r="X47" s="5">
        <f t="shared" si="16"/>
        <v>0</v>
      </c>
      <c r="Y47" s="30" t="e">
        <f t="shared" si="4"/>
        <v>#DIV/0!</v>
      </c>
      <c r="Z47" s="12"/>
      <c r="AA47" s="12"/>
      <c r="AB47" s="15"/>
      <c r="AC47" s="26">
        <f t="shared" si="37"/>
        <v>0</v>
      </c>
      <c r="AD47" s="56">
        <f t="shared" si="5"/>
        <v>51.5</v>
      </c>
      <c r="AE47" s="12"/>
      <c r="AF47" s="12"/>
      <c r="AG47" s="26">
        <f t="shared" si="18"/>
        <v>1</v>
      </c>
      <c r="AH47" s="5">
        <f t="shared" si="19"/>
        <v>0</v>
      </c>
      <c r="AI47" s="5">
        <f t="shared" si="20"/>
        <v>1</v>
      </c>
      <c r="AJ47" s="5">
        <f t="shared" si="21"/>
        <v>0</v>
      </c>
      <c r="AK47" s="56">
        <f t="shared" si="22"/>
        <v>0</v>
      </c>
      <c r="AL47" s="12"/>
      <c r="AM47" s="26">
        <f t="shared" si="6"/>
        <v>0</v>
      </c>
      <c r="AN47" s="5">
        <f t="shared" si="17"/>
        <v>0</v>
      </c>
      <c r="AO47" s="30" t="e">
        <f t="shared" si="7"/>
        <v>#DIV/0!</v>
      </c>
      <c r="AP47" s="12"/>
      <c r="AQ47" s="12"/>
      <c r="AR47" s="15"/>
      <c r="AS47" s="26">
        <f t="shared" si="34"/>
        <v>0</v>
      </c>
      <c r="AT47" s="56">
        <f t="shared" si="35"/>
        <v>51.5</v>
      </c>
      <c r="AU47" s="12"/>
      <c r="AV47" s="12"/>
      <c r="AW47" s="26">
        <f t="shared" si="23"/>
        <v>1</v>
      </c>
      <c r="AX47" s="5">
        <f t="shared" si="24"/>
        <v>0</v>
      </c>
      <c r="AY47" s="5">
        <f t="shared" si="25"/>
        <v>1</v>
      </c>
      <c r="AZ47" s="5">
        <f t="shared" si="26"/>
        <v>0</v>
      </c>
      <c r="BA47" s="56">
        <f t="shared" si="27"/>
        <v>0</v>
      </c>
      <c r="BB47" s="12"/>
      <c r="BC47" s="26">
        <f t="shared" si="8"/>
        <v>0</v>
      </c>
      <c r="BD47" s="5">
        <f t="shared" si="14"/>
        <v>0</v>
      </c>
      <c r="BE47" s="30" t="e">
        <f t="shared" si="9"/>
        <v>#DIV/0!</v>
      </c>
      <c r="BF47" s="12"/>
      <c r="BG47" s="12"/>
      <c r="BH47" s="15"/>
      <c r="BI47" s="26">
        <f t="shared" si="28"/>
        <v>0</v>
      </c>
      <c r="BJ47" s="56">
        <f t="shared" si="36"/>
        <v>51.5</v>
      </c>
      <c r="BK47" s="12"/>
      <c r="BL47" s="12"/>
      <c r="BM47" s="26">
        <f t="shared" si="29"/>
        <v>1</v>
      </c>
      <c r="BN47" s="5">
        <f t="shared" si="30"/>
        <v>0</v>
      </c>
      <c r="BO47" s="5">
        <f t="shared" si="31"/>
        <v>1</v>
      </c>
      <c r="BP47" s="5">
        <f t="shared" si="32"/>
        <v>0</v>
      </c>
      <c r="BQ47" s="56">
        <f t="shared" si="33"/>
        <v>0</v>
      </c>
      <c r="BR47" s="15"/>
      <c r="BT47" s="59" t="s">
        <v>69</v>
      </c>
    </row>
    <row r="48" spans="1:72" x14ac:dyDescent="0.25">
      <c r="M48" s="65">
        <v>53</v>
      </c>
      <c r="N48" s="102">
        <f>BlankTallySheet!E43</f>
        <v>0</v>
      </c>
      <c r="O48" s="102">
        <f>BlankTallySheet!H43</f>
        <v>0</v>
      </c>
      <c r="P48" s="102">
        <f>BlankTallySheet!F43</f>
        <v>0</v>
      </c>
      <c r="Q48" s="102">
        <f>BlankTallySheet!I43</f>
        <v>0</v>
      </c>
      <c r="R48" s="102">
        <f t="shared" si="10"/>
        <v>0</v>
      </c>
      <c r="S48" s="102">
        <f t="shared" si="11"/>
        <v>0</v>
      </c>
      <c r="T48" s="102">
        <f t="shared" si="12"/>
        <v>0</v>
      </c>
      <c r="U48" s="4">
        <f t="shared" si="1"/>
        <v>0</v>
      </c>
      <c r="V48" s="9">
        <f t="shared" si="2"/>
        <v>0</v>
      </c>
      <c r="W48" s="26">
        <f t="shared" si="3"/>
        <v>0</v>
      </c>
      <c r="X48" s="5">
        <f t="shared" si="16"/>
        <v>0</v>
      </c>
      <c r="Y48" s="30" t="e">
        <f t="shared" si="4"/>
        <v>#DIV/0!</v>
      </c>
      <c r="Z48" s="12"/>
      <c r="AA48" s="12"/>
      <c r="AB48" s="15"/>
      <c r="AC48" s="26">
        <f t="shared" si="37"/>
        <v>0</v>
      </c>
      <c r="AD48" s="56">
        <f t="shared" si="5"/>
        <v>52.5</v>
      </c>
      <c r="AE48" s="12"/>
      <c r="AF48" s="12"/>
      <c r="AG48" s="26">
        <f t="shared" si="18"/>
        <v>1</v>
      </c>
      <c r="AH48" s="5">
        <f t="shared" si="19"/>
        <v>0</v>
      </c>
      <c r="AI48" s="5">
        <f t="shared" si="20"/>
        <v>1</v>
      </c>
      <c r="AJ48" s="5">
        <f t="shared" si="21"/>
        <v>0</v>
      </c>
      <c r="AK48" s="56">
        <f t="shared" si="22"/>
        <v>0</v>
      </c>
      <c r="AL48" s="12"/>
      <c r="AM48" s="26">
        <f t="shared" si="6"/>
        <v>0</v>
      </c>
      <c r="AN48" s="5">
        <f t="shared" si="17"/>
        <v>0</v>
      </c>
      <c r="AO48" s="30" t="e">
        <f t="shared" si="7"/>
        <v>#DIV/0!</v>
      </c>
      <c r="AP48" s="12"/>
      <c r="AQ48" s="12"/>
      <c r="AR48" s="15"/>
      <c r="AS48" s="26">
        <f t="shared" si="34"/>
        <v>0</v>
      </c>
      <c r="AT48" s="56">
        <f t="shared" si="35"/>
        <v>52.5</v>
      </c>
      <c r="AU48" s="12"/>
      <c r="AV48" s="12"/>
      <c r="AW48" s="26">
        <f t="shared" si="23"/>
        <v>1</v>
      </c>
      <c r="AX48" s="5">
        <f t="shared" si="24"/>
        <v>0</v>
      </c>
      <c r="AY48" s="5">
        <f t="shared" si="25"/>
        <v>1</v>
      </c>
      <c r="AZ48" s="5">
        <f t="shared" si="26"/>
        <v>0</v>
      </c>
      <c r="BA48" s="56">
        <f t="shared" si="27"/>
        <v>0</v>
      </c>
      <c r="BB48" s="12"/>
      <c r="BC48" s="26">
        <f t="shared" si="8"/>
        <v>0</v>
      </c>
      <c r="BD48" s="5">
        <f t="shared" si="14"/>
        <v>0</v>
      </c>
      <c r="BE48" s="30" t="e">
        <f t="shared" si="9"/>
        <v>#DIV/0!</v>
      </c>
      <c r="BF48" s="12"/>
      <c r="BG48" s="12"/>
      <c r="BH48" s="15"/>
      <c r="BI48" s="26">
        <f t="shared" si="28"/>
        <v>0</v>
      </c>
      <c r="BJ48" s="56">
        <f t="shared" si="36"/>
        <v>52.5</v>
      </c>
      <c r="BK48" s="12"/>
      <c r="BL48" s="12"/>
      <c r="BM48" s="26">
        <f t="shared" si="29"/>
        <v>1</v>
      </c>
      <c r="BN48" s="5">
        <f t="shared" si="30"/>
        <v>0</v>
      </c>
      <c r="BO48" s="5">
        <f t="shared" si="31"/>
        <v>1</v>
      </c>
      <c r="BP48" s="5">
        <f t="shared" si="32"/>
        <v>0</v>
      </c>
      <c r="BQ48" s="56">
        <f t="shared" si="33"/>
        <v>0</v>
      </c>
      <c r="BR48" s="15"/>
      <c r="BT48" s="59" t="s">
        <v>127</v>
      </c>
    </row>
    <row r="49" spans="13:72" x14ac:dyDescent="0.25">
      <c r="M49" s="69">
        <v>54</v>
      </c>
      <c r="N49" s="102">
        <f>BlankTallySheet!E44</f>
        <v>0</v>
      </c>
      <c r="O49" s="102">
        <f>BlankTallySheet!H44</f>
        <v>0</v>
      </c>
      <c r="P49" s="102">
        <f>BlankTallySheet!F44</f>
        <v>0</v>
      </c>
      <c r="Q49" s="102">
        <f>BlankTallySheet!I44</f>
        <v>0</v>
      </c>
      <c r="R49" s="102">
        <f t="shared" si="10"/>
        <v>0</v>
      </c>
      <c r="S49" s="102">
        <f t="shared" si="11"/>
        <v>0</v>
      </c>
      <c r="T49" s="102">
        <f t="shared" si="12"/>
        <v>0</v>
      </c>
      <c r="U49" s="4">
        <f t="shared" si="1"/>
        <v>0</v>
      </c>
      <c r="V49" s="9">
        <f t="shared" si="2"/>
        <v>0</v>
      </c>
      <c r="W49" s="26">
        <f t="shared" si="3"/>
        <v>0</v>
      </c>
      <c r="X49" s="5">
        <f t="shared" si="16"/>
        <v>0</v>
      </c>
      <c r="Y49" s="30" t="e">
        <f t="shared" si="4"/>
        <v>#DIV/0!</v>
      </c>
      <c r="Z49" s="12"/>
      <c r="AA49" s="12"/>
      <c r="AB49" s="15"/>
      <c r="AC49" s="26">
        <f>SUM(U44:U53)</f>
        <v>0</v>
      </c>
      <c r="AD49" s="56">
        <f t="shared" si="5"/>
        <v>53.5</v>
      </c>
      <c r="AE49" s="12"/>
      <c r="AF49" s="12"/>
      <c r="AG49" s="26">
        <f t="shared" si="18"/>
        <v>1</v>
      </c>
      <c r="AH49" s="5">
        <f t="shared" si="19"/>
        <v>0</v>
      </c>
      <c r="AI49" s="5">
        <f t="shared" si="20"/>
        <v>1</v>
      </c>
      <c r="AJ49" s="5">
        <f t="shared" si="21"/>
        <v>0</v>
      </c>
      <c r="AK49" s="56">
        <f t="shared" si="22"/>
        <v>0</v>
      </c>
      <c r="AL49" s="12"/>
      <c r="AM49" s="26">
        <f t="shared" si="6"/>
        <v>0</v>
      </c>
      <c r="AN49" s="5">
        <f t="shared" si="17"/>
        <v>0</v>
      </c>
      <c r="AO49" s="30" t="e">
        <f t="shared" si="7"/>
        <v>#DIV/0!</v>
      </c>
      <c r="AP49" s="12"/>
      <c r="AQ49" s="12"/>
      <c r="AR49" s="15"/>
      <c r="AS49" s="26">
        <f t="shared" si="34"/>
        <v>0</v>
      </c>
      <c r="AT49" s="56">
        <f t="shared" si="35"/>
        <v>53.5</v>
      </c>
      <c r="AU49" s="12"/>
      <c r="AV49" s="12"/>
      <c r="AW49" s="26">
        <f t="shared" si="23"/>
        <v>1</v>
      </c>
      <c r="AX49" s="5">
        <f t="shared" si="24"/>
        <v>0</v>
      </c>
      <c r="AY49" s="5">
        <f t="shared" si="25"/>
        <v>1</v>
      </c>
      <c r="AZ49" s="5">
        <f t="shared" si="26"/>
        <v>0</v>
      </c>
      <c r="BA49" s="56">
        <f t="shared" si="27"/>
        <v>0</v>
      </c>
      <c r="BB49" s="12"/>
      <c r="BC49" s="26">
        <f t="shared" si="8"/>
        <v>0</v>
      </c>
      <c r="BD49" s="5">
        <f t="shared" si="14"/>
        <v>0</v>
      </c>
      <c r="BE49" s="30" t="e">
        <f t="shared" si="9"/>
        <v>#DIV/0!</v>
      </c>
      <c r="BF49" s="12"/>
      <c r="BG49" s="12"/>
      <c r="BH49" s="15"/>
      <c r="BI49" s="26">
        <f t="shared" si="28"/>
        <v>0</v>
      </c>
      <c r="BJ49" s="56">
        <f t="shared" si="36"/>
        <v>53.5</v>
      </c>
      <c r="BK49" s="12"/>
      <c r="BL49" s="12"/>
      <c r="BM49" s="26">
        <f t="shared" si="29"/>
        <v>1</v>
      </c>
      <c r="BN49" s="5">
        <f t="shared" si="30"/>
        <v>0</v>
      </c>
      <c r="BO49" s="5">
        <f t="shared" si="31"/>
        <v>1</v>
      </c>
      <c r="BP49" s="5">
        <f t="shared" si="32"/>
        <v>0</v>
      </c>
      <c r="BQ49" s="56">
        <f t="shared" si="33"/>
        <v>0</v>
      </c>
      <c r="BR49" s="15"/>
      <c r="BT49" s="59" t="s">
        <v>128</v>
      </c>
    </row>
    <row r="50" spans="13:72" x14ac:dyDescent="0.25">
      <c r="M50" s="65">
        <v>55</v>
      </c>
      <c r="N50" s="102">
        <f>BlankTallySheet!E45</f>
        <v>0</v>
      </c>
      <c r="O50" s="102">
        <f>BlankTallySheet!H45</f>
        <v>0</v>
      </c>
      <c r="P50" s="102">
        <f>BlankTallySheet!F45</f>
        <v>0</v>
      </c>
      <c r="Q50" s="102">
        <f>BlankTallySheet!I45</f>
        <v>0</v>
      </c>
      <c r="R50" s="102">
        <f t="shared" si="10"/>
        <v>0</v>
      </c>
      <c r="S50" s="102">
        <f t="shared" si="11"/>
        <v>0</v>
      </c>
      <c r="T50" s="102">
        <f t="shared" si="12"/>
        <v>0</v>
      </c>
      <c r="U50" s="4">
        <f t="shared" si="1"/>
        <v>0</v>
      </c>
      <c r="V50" s="9">
        <f t="shared" si="2"/>
        <v>0</v>
      </c>
      <c r="W50" s="26">
        <f t="shared" si="3"/>
        <v>0</v>
      </c>
      <c r="X50" s="5">
        <f t="shared" si="16"/>
        <v>0</v>
      </c>
      <c r="Y50" s="30" t="e">
        <f t="shared" si="4"/>
        <v>#DIV/0!</v>
      </c>
      <c r="Z50" s="12"/>
      <c r="AA50" s="12"/>
      <c r="AB50" s="15"/>
      <c r="AC50" s="26">
        <f t="shared" si="37"/>
        <v>0</v>
      </c>
      <c r="AD50" s="56">
        <f t="shared" si="5"/>
        <v>54.5</v>
      </c>
      <c r="AE50" s="12"/>
      <c r="AF50" s="12"/>
      <c r="AG50" s="26">
        <f t="shared" si="18"/>
        <v>1</v>
      </c>
      <c r="AH50" s="5">
        <f t="shared" si="19"/>
        <v>0</v>
      </c>
      <c r="AI50" s="5">
        <f t="shared" si="20"/>
        <v>1</v>
      </c>
      <c r="AJ50" s="5">
        <f t="shared" si="21"/>
        <v>0</v>
      </c>
      <c r="AK50" s="56">
        <f t="shared" si="22"/>
        <v>0</v>
      </c>
      <c r="AL50" s="12"/>
      <c r="AM50" s="26">
        <f t="shared" si="6"/>
        <v>0</v>
      </c>
      <c r="AN50" s="5">
        <f t="shared" si="17"/>
        <v>0</v>
      </c>
      <c r="AO50" s="30" t="e">
        <f t="shared" si="7"/>
        <v>#DIV/0!</v>
      </c>
      <c r="AP50" s="12"/>
      <c r="AQ50" s="12"/>
      <c r="AR50" s="15"/>
      <c r="AS50" s="26">
        <f t="shared" si="34"/>
        <v>0</v>
      </c>
      <c r="AT50" s="56">
        <f t="shared" si="35"/>
        <v>54.5</v>
      </c>
      <c r="AU50" s="12"/>
      <c r="AV50" s="12"/>
      <c r="AW50" s="26">
        <f t="shared" si="23"/>
        <v>1</v>
      </c>
      <c r="AX50" s="5">
        <f t="shared" si="24"/>
        <v>0</v>
      </c>
      <c r="AY50" s="5">
        <f t="shared" si="25"/>
        <v>1</v>
      </c>
      <c r="AZ50" s="5">
        <f t="shared" si="26"/>
        <v>0</v>
      </c>
      <c r="BA50" s="56">
        <f t="shared" si="27"/>
        <v>0</v>
      </c>
      <c r="BB50" s="12"/>
      <c r="BC50" s="26">
        <f t="shared" si="8"/>
        <v>0</v>
      </c>
      <c r="BD50" s="5">
        <f t="shared" si="14"/>
        <v>0</v>
      </c>
      <c r="BE50" s="30" t="e">
        <f t="shared" si="9"/>
        <v>#DIV/0!</v>
      </c>
      <c r="BF50" s="12"/>
      <c r="BG50" s="12"/>
      <c r="BH50" s="15"/>
      <c r="BI50" s="26">
        <f t="shared" si="28"/>
        <v>0</v>
      </c>
      <c r="BJ50" s="56">
        <f t="shared" si="36"/>
        <v>54.5</v>
      </c>
      <c r="BK50" s="12"/>
      <c r="BL50" s="12"/>
      <c r="BM50" s="26">
        <f t="shared" si="29"/>
        <v>1</v>
      </c>
      <c r="BN50" s="5">
        <f t="shared" si="30"/>
        <v>0</v>
      </c>
      <c r="BO50" s="5">
        <f t="shared" si="31"/>
        <v>1</v>
      </c>
      <c r="BP50" s="5">
        <f t="shared" si="32"/>
        <v>0</v>
      </c>
      <c r="BQ50" s="56">
        <f t="shared" si="33"/>
        <v>0</v>
      </c>
      <c r="BR50" s="15"/>
      <c r="BT50" s="59" t="s">
        <v>129</v>
      </c>
    </row>
    <row r="51" spans="13:72" x14ac:dyDescent="0.25">
      <c r="M51" s="69">
        <v>56</v>
      </c>
      <c r="N51" s="102">
        <f>BlankTallySheet!E46</f>
        <v>0</v>
      </c>
      <c r="O51" s="102">
        <f>BlankTallySheet!H46</f>
        <v>0</v>
      </c>
      <c r="P51" s="102">
        <f>BlankTallySheet!F46</f>
        <v>0</v>
      </c>
      <c r="Q51" s="102">
        <f>BlankTallySheet!I46</f>
        <v>0</v>
      </c>
      <c r="R51" s="102">
        <f t="shared" si="10"/>
        <v>0</v>
      </c>
      <c r="S51" s="102">
        <f t="shared" si="11"/>
        <v>0</v>
      </c>
      <c r="T51" s="102">
        <f t="shared" si="12"/>
        <v>0</v>
      </c>
      <c r="U51" s="4">
        <f t="shared" si="1"/>
        <v>0</v>
      </c>
      <c r="V51" s="9">
        <f t="shared" si="2"/>
        <v>0</v>
      </c>
      <c r="W51" s="26">
        <f t="shared" si="3"/>
        <v>0</v>
      </c>
      <c r="X51" s="5">
        <f t="shared" si="16"/>
        <v>0</v>
      </c>
      <c r="Y51" s="30" t="e">
        <f t="shared" si="4"/>
        <v>#DIV/0!</v>
      </c>
      <c r="Z51" s="12"/>
      <c r="AA51" s="12"/>
      <c r="AB51" s="15"/>
      <c r="AC51" s="26">
        <f t="shared" si="37"/>
        <v>0</v>
      </c>
      <c r="AD51" s="56">
        <f t="shared" si="5"/>
        <v>55.5</v>
      </c>
      <c r="AE51" s="12"/>
      <c r="AF51" s="12"/>
      <c r="AG51" s="26">
        <f t="shared" si="18"/>
        <v>1</v>
      </c>
      <c r="AH51" s="5">
        <f t="shared" si="19"/>
        <v>0</v>
      </c>
      <c r="AI51" s="5">
        <f t="shared" si="20"/>
        <v>1</v>
      </c>
      <c r="AJ51" s="5">
        <f t="shared" si="21"/>
        <v>0</v>
      </c>
      <c r="AK51" s="56">
        <f t="shared" si="22"/>
        <v>0</v>
      </c>
      <c r="AL51" s="12"/>
      <c r="AM51" s="26">
        <f t="shared" si="6"/>
        <v>0</v>
      </c>
      <c r="AN51" s="5">
        <f t="shared" si="17"/>
        <v>0</v>
      </c>
      <c r="AO51" s="30" t="e">
        <f t="shared" si="7"/>
        <v>#DIV/0!</v>
      </c>
      <c r="AP51" s="12"/>
      <c r="AQ51" s="12"/>
      <c r="AR51" s="15"/>
      <c r="AS51" s="26">
        <f t="shared" si="34"/>
        <v>0</v>
      </c>
      <c r="AT51" s="56">
        <f t="shared" si="35"/>
        <v>55.5</v>
      </c>
      <c r="AU51" s="12"/>
      <c r="AV51" s="12"/>
      <c r="AW51" s="26">
        <f t="shared" si="23"/>
        <v>1</v>
      </c>
      <c r="AX51" s="5">
        <f t="shared" si="24"/>
        <v>0</v>
      </c>
      <c r="AY51" s="5">
        <f t="shared" si="25"/>
        <v>1</v>
      </c>
      <c r="AZ51" s="5">
        <f t="shared" si="26"/>
        <v>0</v>
      </c>
      <c r="BA51" s="56">
        <f t="shared" si="27"/>
        <v>0</v>
      </c>
      <c r="BB51" s="12"/>
      <c r="BC51" s="26">
        <f t="shared" si="8"/>
        <v>0</v>
      </c>
      <c r="BD51" s="5">
        <f t="shared" si="14"/>
        <v>0</v>
      </c>
      <c r="BE51" s="30" t="e">
        <f t="shared" si="9"/>
        <v>#DIV/0!</v>
      </c>
      <c r="BF51" s="12"/>
      <c r="BG51" s="12"/>
      <c r="BH51" s="15"/>
      <c r="BI51" s="26">
        <f t="shared" si="28"/>
        <v>0</v>
      </c>
      <c r="BJ51" s="56">
        <f t="shared" si="36"/>
        <v>55.5</v>
      </c>
      <c r="BK51" s="12"/>
      <c r="BL51" s="12"/>
      <c r="BM51" s="26">
        <f t="shared" si="29"/>
        <v>1</v>
      </c>
      <c r="BN51" s="5">
        <f t="shared" si="30"/>
        <v>0</v>
      </c>
      <c r="BO51" s="5">
        <f t="shared" si="31"/>
        <v>1</v>
      </c>
      <c r="BP51" s="5">
        <f t="shared" si="32"/>
        <v>0</v>
      </c>
      <c r="BQ51" s="56">
        <f t="shared" si="33"/>
        <v>0</v>
      </c>
      <c r="BR51" s="15"/>
      <c r="BT51" s="59" t="s">
        <v>55</v>
      </c>
    </row>
    <row r="52" spans="13:72" x14ac:dyDescent="0.25">
      <c r="M52" s="65">
        <v>57</v>
      </c>
      <c r="N52" s="102">
        <f>BlankTallySheet!E47</f>
        <v>0</v>
      </c>
      <c r="O52" s="102">
        <f>BlankTallySheet!H47</f>
        <v>0</v>
      </c>
      <c r="P52" s="102">
        <f>BlankTallySheet!F47</f>
        <v>0</v>
      </c>
      <c r="Q52" s="102">
        <f>BlankTallySheet!I47</f>
        <v>0</v>
      </c>
      <c r="R52" s="102">
        <f t="shared" si="10"/>
        <v>0</v>
      </c>
      <c r="S52" s="102">
        <f t="shared" si="11"/>
        <v>0</v>
      </c>
      <c r="T52" s="102">
        <f t="shared" si="12"/>
        <v>0</v>
      </c>
      <c r="U52" s="4">
        <f t="shared" si="1"/>
        <v>0</v>
      </c>
      <c r="V52" s="9">
        <f t="shared" si="2"/>
        <v>0</v>
      </c>
      <c r="W52" s="26">
        <f t="shared" si="3"/>
        <v>0</v>
      </c>
      <c r="X52" s="5">
        <f t="shared" si="16"/>
        <v>0</v>
      </c>
      <c r="Y52" s="30" t="e">
        <f t="shared" si="4"/>
        <v>#DIV/0!</v>
      </c>
      <c r="Z52" s="12"/>
      <c r="AA52" s="12"/>
      <c r="AB52" s="15"/>
      <c r="AC52" s="26">
        <f t="shared" si="37"/>
        <v>0</v>
      </c>
      <c r="AD52" s="56">
        <f t="shared" si="5"/>
        <v>56.5</v>
      </c>
      <c r="AE52" s="12"/>
      <c r="AF52" s="12"/>
      <c r="AG52" s="26">
        <f t="shared" si="18"/>
        <v>1</v>
      </c>
      <c r="AH52" s="5">
        <f t="shared" si="19"/>
        <v>0</v>
      </c>
      <c r="AI52" s="5">
        <f t="shared" si="20"/>
        <v>1</v>
      </c>
      <c r="AJ52" s="5">
        <f t="shared" si="21"/>
        <v>0</v>
      </c>
      <c r="AK52" s="56">
        <f t="shared" si="22"/>
        <v>0</v>
      </c>
      <c r="AL52" s="12"/>
      <c r="AM52" s="26">
        <f t="shared" si="6"/>
        <v>0</v>
      </c>
      <c r="AN52" s="5">
        <f t="shared" si="17"/>
        <v>0</v>
      </c>
      <c r="AO52" s="30" t="e">
        <f t="shared" si="7"/>
        <v>#DIV/0!</v>
      </c>
      <c r="AP52" s="12"/>
      <c r="AQ52" s="12"/>
      <c r="AR52" s="15"/>
      <c r="AS52" s="26">
        <f t="shared" si="34"/>
        <v>0</v>
      </c>
      <c r="AT52" s="56">
        <f t="shared" si="35"/>
        <v>56.5</v>
      </c>
      <c r="AU52" s="12"/>
      <c r="AV52" s="12"/>
      <c r="AW52" s="26">
        <f t="shared" si="23"/>
        <v>1</v>
      </c>
      <c r="AX52" s="5">
        <f t="shared" si="24"/>
        <v>0</v>
      </c>
      <c r="AY52" s="5">
        <f t="shared" si="25"/>
        <v>1</v>
      </c>
      <c r="AZ52" s="5">
        <f t="shared" si="26"/>
        <v>0</v>
      </c>
      <c r="BA52" s="56">
        <f t="shared" si="27"/>
        <v>0</v>
      </c>
      <c r="BB52" s="12"/>
      <c r="BC52" s="26">
        <f t="shared" si="8"/>
        <v>0</v>
      </c>
      <c r="BD52" s="5">
        <f t="shared" si="14"/>
        <v>0</v>
      </c>
      <c r="BE52" s="30" t="e">
        <f t="shared" si="9"/>
        <v>#DIV/0!</v>
      </c>
      <c r="BF52" s="12"/>
      <c r="BG52" s="12"/>
      <c r="BH52" s="15"/>
      <c r="BI52" s="26">
        <f t="shared" si="28"/>
        <v>0</v>
      </c>
      <c r="BJ52" s="56">
        <f t="shared" si="36"/>
        <v>56.5</v>
      </c>
      <c r="BK52" s="12"/>
      <c r="BL52" s="12"/>
      <c r="BM52" s="26">
        <f t="shared" si="29"/>
        <v>1</v>
      </c>
      <c r="BN52" s="5">
        <f t="shared" si="30"/>
        <v>0</v>
      </c>
      <c r="BO52" s="5">
        <f t="shared" si="31"/>
        <v>1</v>
      </c>
      <c r="BP52" s="5">
        <f t="shared" si="32"/>
        <v>0</v>
      </c>
      <c r="BQ52" s="56">
        <f t="shared" si="33"/>
        <v>0</v>
      </c>
      <c r="BR52" s="15"/>
      <c r="BT52" s="59" t="s">
        <v>130</v>
      </c>
    </row>
    <row r="53" spans="13:72" x14ac:dyDescent="0.25">
      <c r="M53" s="69">
        <v>58</v>
      </c>
      <c r="N53" s="102">
        <f>BlankTallySheet!E48</f>
        <v>0</v>
      </c>
      <c r="O53" s="102">
        <f>BlankTallySheet!H48</f>
        <v>0</v>
      </c>
      <c r="P53" s="102">
        <f>BlankTallySheet!F48</f>
        <v>0</v>
      </c>
      <c r="Q53" s="102">
        <f>BlankTallySheet!I48</f>
        <v>0</v>
      </c>
      <c r="R53" s="102">
        <f t="shared" si="10"/>
        <v>0</v>
      </c>
      <c r="S53" s="102">
        <f t="shared" si="11"/>
        <v>0</v>
      </c>
      <c r="T53" s="102">
        <f t="shared" si="12"/>
        <v>0</v>
      </c>
      <c r="U53" s="4">
        <f t="shared" si="1"/>
        <v>0</v>
      </c>
      <c r="V53" s="9">
        <f t="shared" si="2"/>
        <v>0</v>
      </c>
      <c r="W53" s="26">
        <f t="shared" si="3"/>
        <v>0</v>
      </c>
      <c r="X53" s="5">
        <f t="shared" si="16"/>
        <v>0</v>
      </c>
      <c r="Y53" s="30" t="e">
        <f t="shared" si="4"/>
        <v>#DIV/0!</v>
      </c>
      <c r="Z53" s="12"/>
      <c r="AA53" s="12"/>
      <c r="AB53" s="15"/>
      <c r="AC53" s="26">
        <f>SUM(U48:U57)</f>
        <v>0</v>
      </c>
      <c r="AD53" s="56">
        <f t="shared" si="5"/>
        <v>57.5</v>
      </c>
      <c r="AE53" s="12"/>
      <c r="AF53" s="12"/>
      <c r="AG53" s="26">
        <f t="shared" si="18"/>
        <v>1</v>
      </c>
      <c r="AH53" s="5">
        <f t="shared" si="19"/>
        <v>0</v>
      </c>
      <c r="AI53" s="5">
        <f t="shared" si="20"/>
        <v>1</v>
      </c>
      <c r="AJ53" s="5">
        <f t="shared" si="21"/>
        <v>0</v>
      </c>
      <c r="AK53" s="56">
        <f t="shared" si="22"/>
        <v>0</v>
      </c>
      <c r="AL53" s="12"/>
      <c r="AM53" s="26">
        <f t="shared" si="6"/>
        <v>0</v>
      </c>
      <c r="AN53" s="5">
        <f t="shared" si="17"/>
        <v>0</v>
      </c>
      <c r="AO53" s="30" t="e">
        <f t="shared" si="7"/>
        <v>#DIV/0!</v>
      </c>
      <c r="AP53" s="12"/>
      <c r="AQ53" s="12"/>
      <c r="AR53" s="15"/>
      <c r="AS53" s="26">
        <f t="shared" si="34"/>
        <v>0</v>
      </c>
      <c r="AT53" s="56">
        <f t="shared" si="35"/>
        <v>57.5</v>
      </c>
      <c r="AU53" s="12"/>
      <c r="AV53" s="12"/>
      <c r="AW53" s="26">
        <f t="shared" si="23"/>
        <v>1</v>
      </c>
      <c r="AX53" s="5">
        <f t="shared" si="24"/>
        <v>0</v>
      </c>
      <c r="AY53" s="5">
        <f t="shared" si="25"/>
        <v>1</v>
      </c>
      <c r="AZ53" s="5">
        <f t="shared" si="26"/>
        <v>0</v>
      </c>
      <c r="BA53" s="56">
        <f t="shared" si="27"/>
        <v>0</v>
      </c>
      <c r="BB53" s="12"/>
      <c r="BC53" s="26">
        <f t="shared" si="8"/>
        <v>0</v>
      </c>
      <c r="BD53" s="5">
        <f t="shared" si="14"/>
        <v>0</v>
      </c>
      <c r="BE53" s="30" t="e">
        <f t="shared" si="9"/>
        <v>#DIV/0!</v>
      </c>
      <c r="BF53" s="12"/>
      <c r="BG53" s="12"/>
      <c r="BH53" s="15"/>
      <c r="BI53" s="26">
        <f t="shared" si="28"/>
        <v>0</v>
      </c>
      <c r="BJ53" s="56">
        <f t="shared" si="36"/>
        <v>57.5</v>
      </c>
      <c r="BK53" s="12"/>
      <c r="BL53" s="12"/>
      <c r="BM53" s="26">
        <f t="shared" si="29"/>
        <v>1</v>
      </c>
      <c r="BN53" s="5">
        <f t="shared" si="30"/>
        <v>0</v>
      </c>
      <c r="BO53" s="5">
        <f t="shared" si="31"/>
        <v>1</v>
      </c>
      <c r="BP53" s="5">
        <f t="shared" si="32"/>
        <v>0</v>
      </c>
      <c r="BQ53" s="56">
        <f t="shared" si="33"/>
        <v>0</v>
      </c>
      <c r="BR53" s="15"/>
      <c r="BT53" s="59" t="s">
        <v>131</v>
      </c>
    </row>
    <row r="54" spans="13:72" x14ac:dyDescent="0.25">
      <c r="M54" s="65">
        <v>59</v>
      </c>
      <c r="N54" s="102">
        <f>BlankTallySheet!E49</f>
        <v>0</v>
      </c>
      <c r="O54" s="102">
        <f>BlankTallySheet!H49</f>
        <v>0</v>
      </c>
      <c r="P54" s="102">
        <f>BlankTallySheet!F49</f>
        <v>0</v>
      </c>
      <c r="Q54" s="102">
        <f>BlankTallySheet!I49</f>
        <v>0</v>
      </c>
      <c r="R54" s="102">
        <f t="shared" si="10"/>
        <v>0</v>
      </c>
      <c r="S54" s="102">
        <f t="shared" si="11"/>
        <v>0</v>
      </c>
      <c r="T54" s="102">
        <f t="shared" si="12"/>
        <v>0</v>
      </c>
      <c r="U54" s="4">
        <f t="shared" si="1"/>
        <v>0</v>
      </c>
      <c r="V54" s="9">
        <f t="shared" si="2"/>
        <v>0</v>
      </c>
      <c r="W54" s="26">
        <f t="shared" si="3"/>
        <v>0</v>
      </c>
      <c r="X54" s="5">
        <f t="shared" si="16"/>
        <v>0</v>
      </c>
      <c r="Y54" s="30" t="e">
        <f t="shared" si="4"/>
        <v>#DIV/0!</v>
      </c>
      <c r="Z54" s="12"/>
      <c r="AA54" s="12"/>
      <c r="AB54" s="15"/>
      <c r="AC54" s="26">
        <f t="shared" si="37"/>
        <v>0</v>
      </c>
      <c r="AD54" s="56">
        <f t="shared" si="5"/>
        <v>58.5</v>
      </c>
      <c r="AE54" s="12"/>
      <c r="AF54" s="12"/>
      <c r="AG54" s="26">
        <f t="shared" si="18"/>
        <v>1</v>
      </c>
      <c r="AH54" s="5">
        <f t="shared" si="19"/>
        <v>0</v>
      </c>
      <c r="AI54" s="5">
        <f t="shared" si="20"/>
        <v>1</v>
      </c>
      <c r="AJ54" s="5">
        <f t="shared" si="21"/>
        <v>0</v>
      </c>
      <c r="AK54" s="56">
        <f t="shared" si="22"/>
        <v>0</v>
      </c>
      <c r="AL54" s="12"/>
      <c r="AM54" s="26">
        <f t="shared" si="6"/>
        <v>0</v>
      </c>
      <c r="AN54" s="5">
        <f t="shared" si="17"/>
        <v>0</v>
      </c>
      <c r="AO54" s="30" t="e">
        <f t="shared" si="7"/>
        <v>#DIV/0!</v>
      </c>
      <c r="AP54" s="12"/>
      <c r="AQ54" s="12"/>
      <c r="AR54" s="15"/>
      <c r="AS54" s="26">
        <f t="shared" si="34"/>
        <v>0</v>
      </c>
      <c r="AT54" s="56">
        <f t="shared" si="35"/>
        <v>58.5</v>
      </c>
      <c r="AU54" s="12"/>
      <c r="AV54" s="12"/>
      <c r="AW54" s="26">
        <f t="shared" si="23"/>
        <v>1</v>
      </c>
      <c r="AX54" s="5">
        <f t="shared" si="24"/>
        <v>0</v>
      </c>
      <c r="AY54" s="5">
        <f t="shared" si="25"/>
        <v>1</v>
      </c>
      <c r="AZ54" s="5">
        <f t="shared" si="26"/>
        <v>0</v>
      </c>
      <c r="BA54" s="56">
        <f t="shared" si="27"/>
        <v>0</v>
      </c>
      <c r="BB54" s="12"/>
      <c r="BC54" s="26">
        <f t="shared" si="8"/>
        <v>0</v>
      </c>
      <c r="BD54" s="5">
        <f t="shared" si="14"/>
        <v>0</v>
      </c>
      <c r="BE54" s="30" t="e">
        <f t="shared" si="9"/>
        <v>#DIV/0!</v>
      </c>
      <c r="BF54" s="12"/>
      <c r="BG54" s="12"/>
      <c r="BH54" s="15"/>
      <c r="BI54" s="26">
        <f t="shared" si="28"/>
        <v>0</v>
      </c>
      <c r="BJ54" s="56">
        <f t="shared" si="36"/>
        <v>58.5</v>
      </c>
      <c r="BK54" s="12"/>
      <c r="BL54" s="12"/>
      <c r="BM54" s="26">
        <f t="shared" si="29"/>
        <v>1</v>
      </c>
      <c r="BN54" s="5">
        <f t="shared" si="30"/>
        <v>0</v>
      </c>
      <c r="BO54" s="5">
        <f t="shared" si="31"/>
        <v>1</v>
      </c>
      <c r="BP54" s="5">
        <f t="shared" si="32"/>
        <v>0</v>
      </c>
      <c r="BQ54" s="56">
        <f t="shared" si="33"/>
        <v>0</v>
      </c>
      <c r="BR54" s="15"/>
      <c r="BT54" s="59" t="s">
        <v>132</v>
      </c>
    </row>
    <row r="55" spans="13:72" x14ac:dyDescent="0.25">
      <c r="M55" s="69">
        <v>60</v>
      </c>
      <c r="N55" s="102">
        <f>BlankTallySheet!E50</f>
        <v>0</v>
      </c>
      <c r="O55" s="102">
        <f>BlankTallySheet!H50</f>
        <v>0</v>
      </c>
      <c r="P55" s="102">
        <f>BlankTallySheet!F50</f>
        <v>0</v>
      </c>
      <c r="Q55" s="102">
        <f>BlankTallySheet!I50</f>
        <v>0</v>
      </c>
      <c r="R55" s="102">
        <f t="shared" si="10"/>
        <v>0</v>
      </c>
      <c r="S55" s="102">
        <f t="shared" si="11"/>
        <v>0</v>
      </c>
      <c r="T55" s="102">
        <f t="shared" si="12"/>
        <v>0</v>
      </c>
      <c r="U55" s="4">
        <f t="shared" si="1"/>
        <v>0</v>
      </c>
      <c r="V55" s="9">
        <f t="shared" si="2"/>
        <v>0</v>
      </c>
      <c r="W55" s="26">
        <f t="shared" si="3"/>
        <v>0</v>
      </c>
      <c r="X55" s="5">
        <f t="shared" si="16"/>
        <v>0</v>
      </c>
      <c r="Y55" s="30" t="e">
        <f t="shared" si="4"/>
        <v>#DIV/0!</v>
      </c>
      <c r="Z55" s="12"/>
      <c r="AA55" s="12"/>
      <c r="AB55" s="15"/>
      <c r="AC55" s="26">
        <f t="shared" si="37"/>
        <v>0</v>
      </c>
      <c r="AD55" s="56">
        <f t="shared" si="5"/>
        <v>59.5</v>
      </c>
      <c r="AE55" s="12"/>
      <c r="AF55" s="12"/>
      <c r="AG55" s="26">
        <f t="shared" si="18"/>
        <v>1</v>
      </c>
      <c r="AH55" s="5">
        <f t="shared" si="19"/>
        <v>0</v>
      </c>
      <c r="AI55" s="5">
        <f t="shared" si="20"/>
        <v>1</v>
      </c>
      <c r="AJ55" s="5">
        <f t="shared" si="21"/>
        <v>0</v>
      </c>
      <c r="AK55" s="56">
        <f t="shared" si="22"/>
        <v>0</v>
      </c>
      <c r="AL55" s="12"/>
      <c r="AM55" s="26">
        <f t="shared" si="6"/>
        <v>0</v>
      </c>
      <c r="AN55" s="5">
        <f t="shared" si="17"/>
        <v>0</v>
      </c>
      <c r="AO55" s="30" t="e">
        <f t="shared" si="7"/>
        <v>#DIV/0!</v>
      </c>
      <c r="AP55" s="12"/>
      <c r="AQ55" s="12"/>
      <c r="AR55" s="15"/>
      <c r="AS55" s="26">
        <f t="shared" si="34"/>
        <v>0</v>
      </c>
      <c r="AT55" s="56">
        <f t="shared" si="35"/>
        <v>59.5</v>
      </c>
      <c r="AU55" s="12"/>
      <c r="AV55" s="12"/>
      <c r="AW55" s="26">
        <f t="shared" si="23"/>
        <v>1</v>
      </c>
      <c r="AX55" s="5">
        <f t="shared" si="24"/>
        <v>0</v>
      </c>
      <c r="AY55" s="5">
        <f t="shared" si="25"/>
        <v>1</v>
      </c>
      <c r="AZ55" s="5">
        <f t="shared" si="26"/>
        <v>0</v>
      </c>
      <c r="BA55" s="56">
        <f t="shared" si="27"/>
        <v>0</v>
      </c>
      <c r="BB55" s="12"/>
      <c r="BC55" s="26">
        <f t="shared" si="8"/>
        <v>0</v>
      </c>
      <c r="BD55" s="5">
        <f t="shared" si="14"/>
        <v>0</v>
      </c>
      <c r="BE55" s="30" t="e">
        <f t="shared" si="9"/>
        <v>#DIV/0!</v>
      </c>
      <c r="BF55" s="12"/>
      <c r="BG55" s="12"/>
      <c r="BH55" s="15"/>
      <c r="BI55" s="26">
        <f t="shared" si="28"/>
        <v>0</v>
      </c>
      <c r="BJ55" s="56">
        <f t="shared" si="36"/>
        <v>59.5</v>
      </c>
      <c r="BK55" s="12"/>
      <c r="BL55" s="12"/>
      <c r="BM55" s="26">
        <f t="shared" si="29"/>
        <v>1</v>
      </c>
      <c r="BN55" s="5">
        <f t="shared" si="30"/>
        <v>0</v>
      </c>
      <c r="BO55" s="5">
        <f t="shared" si="31"/>
        <v>1</v>
      </c>
      <c r="BP55" s="5">
        <f t="shared" si="32"/>
        <v>0</v>
      </c>
      <c r="BQ55" s="56">
        <f t="shared" si="33"/>
        <v>0</v>
      </c>
      <c r="BR55" s="15"/>
      <c r="BT55" s="59" t="s">
        <v>133</v>
      </c>
    </row>
    <row r="56" spans="13:72" x14ac:dyDescent="0.25">
      <c r="M56" s="65">
        <v>61</v>
      </c>
      <c r="N56" s="102">
        <f>BlankTallySheet!E51</f>
        <v>0</v>
      </c>
      <c r="O56" s="102">
        <f>BlankTallySheet!H51</f>
        <v>0</v>
      </c>
      <c r="P56" s="102">
        <f>BlankTallySheet!F51</f>
        <v>0</v>
      </c>
      <c r="Q56" s="102">
        <f>BlankTallySheet!I51</f>
        <v>0</v>
      </c>
      <c r="R56" s="102">
        <f t="shared" si="10"/>
        <v>0</v>
      </c>
      <c r="S56" s="102">
        <f t="shared" si="11"/>
        <v>0</v>
      </c>
      <c r="T56" s="102">
        <f t="shared" si="12"/>
        <v>0</v>
      </c>
      <c r="U56" s="4">
        <f t="shared" si="1"/>
        <v>0</v>
      </c>
      <c r="V56" s="9">
        <f t="shared" si="2"/>
        <v>0</v>
      </c>
      <c r="W56" s="26">
        <f t="shared" si="3"/>
        <v>0</v>
      </c>
      <c r="X56" s="5">
        <f t="shared" si="16"/>
        <v>0</v>
      </c>
      <c r="Y56" s="30" t="e">
        <f t="shared" si="4"/>
        <v>#DIV/0!</v>
      </c>
      <c r="Z56" s="12"/>
      <c r="AA56" s="12"/>
      <c r="AB56" s="15"/>
      <c r="AC56" s="26">
        <f t="shared" si="37"/>
        <v>0</v>
      </c>
      <c r="AD56" s="56">
        <f t="shared" si="5"/>
        <v>60.5</v>
      </c>
      <c r="AE56" s="12"/>
      <c r="AF56" s="12"/>
      <c r="AG56" s="26">
        <f t="shared" si="18"/>
        <v>1</v>
      </c>
      <c r="AH56" s="5">
        <f t="shared" si="19"/>
        <v>0</v>
      </c>
      <c r="AI56" s="5">
        <f t="shared" si="20"/>
        <v>1</v>
      </c>
      <c r="AJ56" s="5">
        <f t="shared" si="21"/>
        <v>0</v>
      </c>
      <c r="AK56" s="56">
        <f t="shared" si="22"/>
        <v>0</v>
      </c>
      <c r="AL56" s="12"/>
      <c r="AM56" s="26">
        <f t="shared" si="6"/>
        <v>0</v>
      </c>
      <c r="AN56" s="5">
        <f t="shared" si="17"/>
        <v>0</v>
      </c>
      <c r="AO56" s="30" t="e">
        <f t="shared" si="7"/>
        <v>#DIV/0!</v>
      </c>
      <c r="AP56" s="12"/>
      <c r="AQ56" s="12"/>
      <c r="AR56" s="15"/>
      <c r="AS56" s="26">
        <f t="shared" si="34"/>
        <v>0</v>
      </c>
      <c r="AT56" s="56">
        <f t="shared" si="35"/>
        <v>60.5</v>
      </c>
      <c r="AU56" s="12"/>
      <c r="AV56" s="12"/>
      <c r="AW56" s="26">
        <f t="shared" si="23"/>
        <v>1</v>
      </c>
      <c r="AX56" s="5">
        <f t="shared" si="24"/>
        <v>0</v>
      </c>
      <c r="AY56" s="5">
        <f t="shared" si="25"/>
        <v>1</v>
      </c>
      <c r="AZ56" s="5">
        <f t="shared" si="26"/>
        <v>0</v>
      </c>
      <c r="BA56" s="56">
        <f t="shared" si="27"/>
        <v>0</v>
      </c>
      <c r="BB56" s="12"/>
      <c r="BC56" s="26">
        <f t="shared" si="8"/>
        <v>0</v>
      </c>
      <c r="BD56" s="5">
        <f t="shared" si="14"/>
        <v>0</v>
      </c>
      <c r="BE56" s="30" t="e">
        <f t="shared" si="9"/>
        <v>#DIV/0!</v>
      </c>
      <c r="BF56" s="12"/>
      <c r="BG56" s="12"/>
      <c r="BH56" s="15"/>
      <c r="BI56" s="26">
        <f t="shared" si="28"/>
        <v>0</v>
      </c>
      <c r="BJ56" s="56">
        <f t="shared" si="36"/>
        <v>60.5</v>
      </c>
      <c r="BK56" s="12"/>
      <c r="BL56" s="12"/>
      <c r="BM56" s="26">
        <f t="shared" si="29"/>
        <v>1</v>
      </c>
      <c r="BN56" s="5">
        <f t="shared" si="30"/>
        <v>0</v>
      </c>
      <c r="BO56" s="5">
        <f t="shared" si="31"/>
        <v>1</v>
      </c>
      <c r="BP56" s="5">
        <f t="shared" si="32"/>
        <v>0</v>
      </c>
      <c r="BQ56" s="56">
        <f t="shared" si="33"/>
        <v>0</v>
      </c>
      <c r="BR56" s="15"/>
      <c r="BT56" s="59" t="s">
        <v>134</v>
      </c>
    </row>
    <row r="57" spans="13:72" x14ac:dyDescent="0.25">
      <c r="M57" s="69">
        <v>62</v>
      </c>
      <c r="N57" s="102">
        <f>BlankTallySheet!E52</f>
        <v>0</v>
      </c>
      <c r="O57" s="102">
        <f>BlankTallySheet!H52</f>
        <v>0</v>
      </c>
      <c r="P57" s="102">
        <f>BlankTallySheet!F52</f>
        <v>0</v>
      </c>
      <c r="Q57" s="102">
        <f>BlankTallySheet!I52</f>
        <v>0</v>
      </c>
      <c r="R57" s="102">
        <f t="shared" si="10"/>
        <v>0</v>
      </c>
      <c r="S57" s="102">
        <f t="shared" si="11"/>
        <v>0</v>
      </c>
      <c r="T57" s="102">
        <f t="shared" si="12"/>
        <v>0</v>
      </c>
      <c r="U57" s="4">
        <f t="shared" si="1"/>
        <v>0</v>
      </c>
      <c r="V57" s="9">
        <f t="shared" si="2"/>
        <v>0</v>
      </c>
      <c r="W57" s="26">
        <f t="shared" si="3"/>
        <v>0</v>
      </c>
      <c r="X57" s="5">
        <f t="shared" si="16"/>
        <v>0</v>
      </c>
      <c r="Y57" s="30" t="e">
        <f t="shared" si="4"/>
        <v>#DIV/0!</v>
      </c>
      <c r="Z57" s="12"/>
      <c r="AA57" s="12"/>
      <c r="AB57" s="15"/>
      <c r="AC57" s="26">
        <f t="shared" si="37"/>
        <v>0</v>
      </c>
      <c r="AD57" s="56">
        <f t="shared" si="5"/>
        <v>61.5</v>
      </c>
      <c r="AE57" s="12"/>
      <c r="AF57" s="12"/>
      <c r="AG57" s="26">
        <f t="shared" si="18"/>
        <v>1</v>
      </c>
      <c r="AH57" s="5">
        <f t="shared" si="19"/>
        <v>0</v>
      </c>
      <c r="AI57" s="5">
        <f t="shared" si="20"/>
        <v>1</v>
      </c>
      <c r="AJ57" s="5">
        <f t="shared" si="21"/>
        <v>0</v>
      </c>
      <c r="AK57" s="56">
        <f t="shared" si="22"/>
        <v>0</v>
      </c>
      <c r="AL57" s="12"/>
      <c r="AM57" s="26">
        <f t="shared" si="6"/>
        <v>0</v>
      </c>
      <c r="AN57" s="5">
        <f t="shared" si="17"/>
        <v>0</v>
      </c>
      <c r="AO57" s="30" t="e">
        <f t="shared" si="7"/>
        <v>#DIV/0!</v>
      </c>
      <c r="AP57" s="12"/>
      <c r="AQ57" s="12"/>
      <c r="AR57" s="15"/>
      <c r="AS57" s="26">
        <f t="shared" si="34"/>
        <v>0</v>
      </c>
      <c r="AT57" s="56">
        <f t="shared" si="35"/>
        <v>61.5</v>
      </c>
      <c r="AU57" s="12"/>
      <c r="AV57" s="12"/>
      <c r="AW57" s="26">
        <f t="shared" si="23"/>
        <v>1</v>
      </c>
      <c r="AX57" s="5">
        <f t="shared" si="24"/>
        <v>0</v>
      </c>
      <c r="AY57" s="5">
        <f t="shared" si="25"/>
        <v>1</v>
      </c>
      <c r="AZ57" s="5">
        <f t="shared" si="26"/>
        <v>0</v>
      </c>
      <c r="BA57" s="56">
        <f t="shared" si="27"/>
        <v>0</v>
      </c>
      <c r="BB57" s="12"/>
      <c r="BC57" s="26">
        <f t="shared" si="8"/>
        <v>0</v>
      </c>
      <c r="BD57" s="5">
        <f t="shared" si="14"/>
        <v>0</v>
      </c>
      <c r="BE57" s="30" t="e">
        <f t="shared" si="9"/>
        <v>#DIV/0!</v>
      </c>
      <c r="BF57" s="12"/>
      <c r="BG57" s="12"/>
      <c r="BH57" s="15"/>
      <c r="BI57" s="26">
        <f t="shared" si="28"/>
        <v>0</v>
      </c>
      <c r="BJ57" s="56">
        <f t="shared" si="36"/>
        <v>61.5</v>
      </c>
      <c r="BK57" s="12"/>
      <c r="BL57" s="12"/>
      <c r="BM57" s="26">
        <f t="shared" si="29"/>
        <v>1</v>
      </c>
      <c r="BN57" s="5">
        <f t="shared" si="30"/>
        <v>0</v>
      </c>
      <c r="BO57" s="5">
        <f t="shared" si="31"/>
        <v>1</v>
      </c>
      <c r="BP57" s="5">
        <f t="shared" si="32"/>
        <v>0</v>
      </c>
      <c r="BQ57" s="56">
        <f t="shared" si="33"/>
        <v>0</v>
      </c>
      <c r="BR57" s="15"/>
      <c r="BT57" s="59" t="s">
        <v>63</v>
      </c>
    </row>
    <row r="58" spans="13:72" x14ac:dyDescent="0.25">
      <c r="M58" s="65">
        <v>63</v>
      </c>
      <c r="N58" s="102">
        <f>BlankTallySheet!E53</f>
        <v>0</v>
      </c>
      <c r="O58" s="102">
        <f>BlankTallySheet!H53</f>
        <v>0</v>
      </c>
      <c r="P58" s="102">
        <f>BlankTallySheet!F53</f>
        <v>0</v>
      </c>
      <c r="Q58" s="102">
        <f>BlankTallySheet!I53</f>
        <v>0</v>
      </c>
      <c r="R58" s="102">
        <f t="shared" si="10"/>
        <v>0</v>
      </c>
      <c r="S58" s="102">
        <f t="shared" si="11"/>
        <v>0</v>
      </c>
      <c r="T58" s="102">
        <f t="shared" si="12"/>
        <v>0</v>
      </c>
      <c r="U58" s="4">
        <f t="shared" si="1"/>
        <v>0</v>
      </c>
      <c r="V58" s="9">
        <f t="shared" si="2"/>
        <v>0</v>
      </c>
      <c r="W58" s="26">
        <f t="shared" si="3"/>
        <v>0</v>
      </c>
      <c r="X58" s="5">
        <f t="shared" si="16"/>
        <v>0</v>
      </c>
      <c r="Y58" s="30" t="e">
        <f t="shared" si="4"/>
        <v>#DIV/0!</v>
      </c>
      <c r="Z58" s="12"/>
      <c r="AA58" s="12"/>
      <c r="AB58" s="15"/>
      <c r="AC58" s="26">
        <f t="shared" si="37"/>
        <v>0</v>
      </c>
      <c r="AD58" s="56">
        <f t="shared" si="5"/>
        <v>62.5</v>
      </c>
      <c r="AE58" s="12"/>
      <c r="AF58" s="12"/>
      <c r="AG58" s="26">
        <f t="shared" si="18"/>
        <v>1</v>
      </c>
      <c r="AH58" s="5">
        <f t="shared" si="19"/>
        <v>0</v>
      </c>
      <c r="AI58" s="5">
        <f t="shared" si="20"/>
        <v>1</v>
      </c>
      <c r="AJ58" s="5">
        <f t="shared" si="21"/>
        <v>0</v>
      </c>
      <c r="AK58" s="56">
        <f t="shared" si="22"/>
        <v>0</v>
      </c>
      <c r="AL58" s="12"/>
      <c r="AM58" s="26">
        <f t="shared" si="6"/>
        <v>0</v>
      </c>
      <c r="AN58" s="5">
        <f t="shared" si="17"/>
        <v>0</v>
      </c>
      <c r="AO58" s="30" t="e">
        <f t="shared" si="7"/>
        <v>#DIV/0!</v>
      </c>
      <c r="AP58" s="12"/>
      <c r="AQ58" s="12"/>
      <c r="AR58" s="15"/>
      <c r="AS58" s="26">
        <f t="shared" si="34"/>
        <v>0</v>
      </c>
      <c r="AT58" s="56">
        <f t="shared" si="35"/>
        <v>62.5</v>
      </c>
      <c r="AU58" s="12"/>
      <c r="AV58" s="12"/>
      <c r="AW58" s="26">
        <f t="shared" si="23"/>
        <v>1</v>
      </c>
      <c r="AX58" s="5">
        <f t="shared" si="24"/>
        <v>0</v>
      </c>
      <c r="AY58" s="5">
        <f t="shared" si="25"/>
        <v>1</v>
      </c>
      <c r="AZ58" s="5">
        <f t="shared" si="26"/>
        <v>0</v>
      </c>
      <c r="BA58" s="56">
        <f t="shared" si="27"/>
        <v>0</v>
      </c>
      <c r="BB58" s="12"/>
      <c r="BC58" s="26">
        <f t="shared" si="8"/>
        <v>0</v>
      </c>
      <c r="BD58" s="5">
        <f t="shared" si="14"/>
        <v>0</v>
      </c>
      <c r="BE58" s="30" t="e">
        <f t="shared" si="9"/>
        <v>#DIV/0!</v>
      </c>
      <c r="BF58" s="12"/>
      <c r="BG58" s="12"/>
      <c r="BH58" s="15"/>
      <c r="BI58" s="26">
        <f t="shared" si="28"/>
        <v>0</v>
      </c>
      <c r="BJ58" s="56">
        <f t="shared" si="36"/>
        <v>62.5</v>
      </c>
      <c r="BK58" s="12"/>
      <c r="BL58" s="12"/>
      <c r="BM58" s="26">
        <f t="shared" si="29"/>
        <v>1</v>
      </c>
      <c r="BN58" s="5">
        <f t="shared" si="30"/>
        <v>0</v>
      </c>
      <c r="BO58" s="5">
        <f t="shared" si="31"/>
        <v>1</v>
      </c>
      <c r="BP58" s="5">
        <f t="shared" si="32"/>
        <v>0</v>
      </c>
      <c r="BQ58" s="56">
        <f t="shared" si="33"/>
        <v>0</v>
      </c>
      <c r="BR58" s="15"/>
      <c r="BT58" s="59" t="s">
        <v>56</v>
      </c>
    </row>
    <row r="59" spans="13:72" x14ac:dyDescent="0.25">
      <c r="M59" s="69">
        <v>64</v>
      </c>
      <c r="N59" s="102">
        <f>BlankTallySheet!E54</f>
        <v>0</v>
      </c>
      <c r="O59" s="102">
        <f>BlankTallySheet!H54</f>
        <v>0</v>
      </c>
      <c r="P59" s="102">
        <f>BlankTallySheet!F54</f>
        <v>0</v>
      </c>
      <c r="Q59" s="102">
        <f>BlankTallySheet!I54</f>
        <v>0</v>
      </c>
      <c r="R59" s="102">
        <f t="shared" si="10"/>
        <v>0</v>
      </c>
      <c r="S59" s="102">
        <f t="shared" si="11"/>
        <v>0</v>
      </c>
      <c r="T59" s="102">
        <f t="shared" si="12"/>
        <v>0</v>
      </c>
      <c r="U59" s="4">
        <f t="shared" si="1"/>
        <v>0</v>
      </c>
      <c r="V59" s="9">
        <f t="shared" si="2"/>
        <v>0</v>
      </c>
      <c r="W59" s="26">
        <f t="shared" si="3"/>
        <v>0</v>
      </c>
      <c r="X59" s="5">
        <f t="shared" si="16"/>
        <v>0</v>
      </c>
      <c r="Y59" s="30" t="e">
        <f t="shared" si="4"/>
        <v>#DIV/0!</v>
      </c>
      <c r="Z59" s="12"/>
      <c r="AA59" s="12"/>
      <c r="AB59" s="15"/>
      <c r="AC59" s="26">
        <f t="shared" si="37"/>
        <v>0</v>
      </c>
      <c r="AD59" s="56">
        <f t="shared" si="5"/>
        <v>63.5</v>
      </c>
      <c r="AE59" s="12"/>
      <c r="AF59" s="12"/>
      <c r="AG59" s="26">
        <f t="shared" si="18"/>
        <v>1</v>
      </c>
      <c r="AH59" s="5">
        <f t="shared" si="19"/>
        <v>0</v>
      </c>
      <c r="AI59" s="5">
        <f t="shared" si="20"/>
        <v>1</v>
      </c>
      <c r="AJ59" s="5">
        <f t="shared" si="21"/>
        <v>0</v>
      </c>
      <c r="AK59" s="56">
        <f t="shared" si="22"/>
        <v>0</v>
      </c>
      <c r="AL59" s="12"/>
      <c r="AM59" s="26">
        <f t="shared" si="6"/>
        <v>0</v>
      </c>
      <c r="AN59" s="5">
        <f t="shared" si="17"/>
        <v>0</v>
      </c>
      <c r="AO59" s="30" t="e">
        <f t="shared" si="7"/>
        <v>#DIV/0!</v>
      </c>
      <c r="AP59" s="12"/>
      <c r="AQ59" s="12"/>
      <c r="AR59" s="15"/>
      <c r="AS59" s="26">
        <f t="shared" si="34"/>
        <v>0</v>
      </c>
      <c r="AT59" s="56">
        <f t="shared" si="35"/>
        <v>63.5</v>
      </c>
      <c r="AU59" s="12"/>
      <c r="AV59" s="12"/>
      <c r="AW59" s="26">
        <f t="shared" si="23"/>
        <v>1</v>
      </c>
      <c r="AX59" s="5">
        <f t="shared" si="24"/>
        <v>0</v>
      </c>
      <c r="AY59" s="5">
        <f t="shared" si="25"/>
        <v>1</v>
      </c>
      <c r="AZ59" s="5">
        <f t="shared" si="26"/>
        <v>0</v>
      </c>
      <c r="BA59" s="56">
        <f t="shared" si="27"/>
        <v>0</v>
      </c>
      <c r="BB59" s="12"/>
      <c r="BC59" s="26">
        <f t="shared" si="8"/>
        <v>0</v>
      </c>
      <c r="BD59" s="5">
        <f t="shared" si="14"/>
        <v>0</v>
      </c>
      <c r="BE59" s="30" t="e">
        <f t="shared" si="9"/>
        <v>#DIV/0!</v>
      </c>
      <c r="BF59" s="12"/>
      <c r="BG59" s="12"/>
      <c r="BH59" s="15"/>
      <c r="BI59" s="26">
        <f t="shared" si="28"/>
        <v>0</v>
      </c>
      <c r="BJ59" s="56">
        <f t="shared" si="36"/>
        <v>63.5</v>
      </c>
      <c r="BK59" s="12"/>
      <c r="BL59" s="12"/>
      <c r="BM59" s="26">
        <f t="shared" si="29"/>
        <v>1</v>
      </c>
      <c r="BN59" s="5">
        <f t="shared" si="30"/>
        <v>0</v>
      </c>
      <c r="BO59" s="5">
        <f t="shared" si="31"/>
        <v>1</v>
      </c>
      <c r="BP59" s="5">
        <f t="shared" si="32"/>
        <v>0</v>
      </c>
      <c r="BQ59" s="56">
        <f t="shared" si="33"/>
        <v>0</v>
      </c>
      <c r="BR59" s="15"/>
      <c r="BT59" s="59" t="s">
        <v>135</v>
      </c>
    </row>
    <row r="60" spans="13:72" x14ac:dyDescent="0.25">
      <c r="M60" s="65">
        <v>65</v>
      </c>
      <c r="N60" s="102">
        <f>BlankTallySheet!E55</f>
        <v>0</v>
      </c>
      <c r="O60" s="102">
        <f>BlankTallySheet!H55</f>
        <v>0</v>
      </c>
      <c r="P60" s="102">
        <f>BlankTallySheet!F55</f>
        <v>0</v>
      </c>
      <c r="Q60" s="102">
        <f>BlankTallySheet!I55</f>
        <v>0</v>
      </c>
      <c r="R60" s="102">
        <f t="shared" si="10"/>
        <v>0</v>
      </c>
      <c r="S60" s="102">
        <f t="shared" si="11"/>
        <v>0</v>
      </c>
      <c r="T60" s="102">
        <f t="shared" si="12"/>
        <v>0</v>
      </c>
      <c r="U60" s="4">
        <f t="shared" si="1"/>
        <v>0</v>
      </c>
      <c r="V60" s="9">
        <f t="shared" si="2"/>
        <v>0</v>
      </c>
      <c r="W60" s="26">
        <f t="shared" si="3"/>
        <v>0</v>
      </c>
      <c r="X60" s="5">
        <f t="shared" si="16"/>
        <v>0</v>
      </c>
      <c r="Y60" s="30" t="e">
        <f t="shared" si="4"/>
        <v>#DIV/0!</v>
      </c>
      <c r="Z60" s="12"/>
      <c r="AA60" s="12"/>
      <c r="AB60" s="15"/>
      <c r="AC60" s="26">
        <f t="shared" si="37"/>
        <v>0</v>
      </c>
      <c r="AD60" s="56">
        <f t="shared" si="5"/>
        <v>64.5</v>
      </c>
      <c r="AE60" s="12"/>
      <c r="AF60" s="12"/>
      <c r="AG60" s="26">
        <f t="shared" si="18"/>
        <v>1</v>
      </c>
      <c r="AH60" s="5">
        <f t="shared" si="19"/>
        <v>0</v>
      </c>
      <c r="AI60" s="5">
        <f t="shared" si="20"/>
        <v>1</v>
      </c>
      <c r="AJ60" s="5">
        <f t="shared" si="21"/>
        <v>0</v>
      </c>
      <c r="AK60" s="56">
        <f t="shared" si="22"/>
        <v>0</v>
      </c>
      <c r="AL60" s="12"/>
      <c r="AM60" s="26">
        <f t="shared" si="6"/>
        <v>0</v>
      </c>
      <c r="AN60" s="5">
        <f t="shared" si="17"/>
        <v>0</v>
      </c>
      <c r="AO60" s="30" t="e">
        <f t="shared" si="7"/>
        <v>#DIV/0!</v>
      </c>
      <c r="AP60" s="12"/>
      <c r="AQ60" s="12"/>
      <c r="AR60" s="15"/>
      <c r="AS60" s="26">
        <f t="shared" si="34"/>
        <v>0</v>
      </c>
      <c r="AT60" s="56">
        <f t="shared" si="35"/>
        <v>64.5</v>
      </c>
      <c r="AU60" s="12"/>
      <c r="AV60" s="12"/>
      <c r="AW60" s="26">
        <f t="shared" si="23"/>
        <v>1</v>
      </c>
      <c r="AX60" s="5">
        <f t="shared" si="24"/>
        <v>0</v>
      </c>
      <c r="AY60" s="5">
        <f t="shared" si="25"/>
        <v>1</v>
      </c>
      <c r="AZ60" s="5">
        <f t="shared" si="26"/>
        <v>0</v>
      </c>
      <c r="BA60" s="56">
        <f t="shared" si="27"/>
        <v>0</v>
      </c>
      <c r="BB60" s="12"/>
      <c r="BC60" s="26">
        <f t="shared" si="8"/>
        <v>0</v>
      </c>
      <c r="BD60" s="5">
        <f t="shared" si="14"/>
        <v>0</v>
      </c>
      <c r="BE60" s="30" t="e">
        <f t="shared" si="9"/>
        <v>#DIV/0!</v>
      </c>
      <c r="BF60" s="12"/>
      <c r="BG60" s="12"/>
      <c r="BH60" s="15"/>
      <c r="BI60" s="26">
        <f t="shared" si="28"/>
        <v>0</v>
      </c>
      <c r="BJ60" s="56">
        <f t="shared" si="36"/>
        <v>64.5</v>
      </c>
      <c r="BK60" s="12"/>
      <c r="BL60" s="12"/>
      <c r="BM60" s="26">
        <f t="shared" si="29"/>
        <v>1</v>
      </c>
      <c r="BN60" s="5">
        <f t="shared" si="30"/>
        <v>0</v>
      </c>
      <c r="BO60" s="5">
        <f t="shared" si="31"/>
        <v>1</v>
      </c>
      <c r="BP60" s="5">
        <f t="shared" si="32"/>
        <v>0</v>
      </c>
      <c r="BQ60" s="56">
        <f t="shared" si="33"/>
        <v>0</v>
      </c>
      <c r="BR60" s="15"/>
      <c r="BT60" s="59" t="s">
        <v>136</v>
      </c>
    </row>
    <row r="61" spans="13:72" x14ac:dyDescent="0.25">
      <c r="M61" s="69">
        <v>66</v>
      </c>
      <c r="N61" s="102">
        <f>BlankTallySheet!E56</f>
        <v>0</v>
      </c>
      <c r="O61" s="102">
        <f>BlankTallySheet!H56</f>
        <v>0</v>
      </c>
      <c r="P61" s="102">
        <f>BlankTallySheet!F56</f>
        <v>0</v>
      </c>
      <c r="Q61" s="102">
        <f>BlankTallySheet!I56</f>
        <v>0</v>
      </c>
      <c r="R61" s="102">
        <f t="shared" si="10"/>
        <v>0</v>
      </c>
      <c r="S61" s="102">
        <f t="shared" si="11"/>
        <v>0</v>
      </c>
      <c r="T61" s="102">
        <f t="shared" si="12"/>
        <v>0</v>
      </c>
      <c r="U61" s="4">
        <f t="shared" si="1"/>
        <v>0</v>
      </c>
      <c r="V61" s="9">
        <f t="shared" si="2"/>
        <v>0</v>
      </c>
      <c r="W61" s="26">
        <f t="shared" si="3"/>
        <v>0</v>
      </c>
      <c r="X61" s="5">
        <f t="shared" si="16"/>
        <v>0</v>
      </c>
      <c r="Y61" s="30" t="e">
        <f t="shared" si="4"/>
        <v>#DIV/0!</v>
      </c>
      <c r="Z61" s="12"/>
      <c r="AA61" s="12"/>
      <c r="AB61" s="15"/>
      <c r="AC61" s="26">
        <f t="shared" si="37"/>
        <v>0</v>
      </c>
      <c r="AD61" s="56">
        <f t="shared" si="5"/>
        <v>65.5</v>
      </c>
      <c r="AE61" s="12"/>
      <c r="AF61" s="12"/>
      <c r="AG61" s="26">
        <f t="shared" si="18"/>
        <v>1</v>
      </c>
      <c r="AH61" s="5">
        <f t="shared" si="19"/>
        <v>0</v>
      </c>
      <c r="AI61" s="5">
        <f t="shared" si="20"/>
        <v>1</v>
      </c>
      <c r="AJ61" s="5">
        <f t="shared" si="21"/>
        <v>0</v>
      </c>
      <c r="AK61" s="56">
        <f t="shared" si="22"/>
        <v>0</v>
      </c>
      <c r="AL61" s="12"/>
      <c r="AM61" s="26">
        <f t="shared" si="6"/>
        <v>0</v>
      </c>
      <c r="AN61" s="5">
        <f t="shared" si="17"/>
        <v>0</v>
      </c>
      <c r="AO61" s="30" t="e">
        <f t="shared" si="7"/>
        <v>#DIV/0!</v>
      </c>
      <c r="AP61" s="12"/>
      <c r="AQ61" s="12"/>
      <c r="AR61" s="15"/>
      <c r="AS61" s="26">
        <f t="shared" si="34"/>
        <v>0</v>
      </c>
      <c r="AT61" s="56">
        <f t="shared" si="35"/>
        <v>65.5</v>
      </c>
      <c r="AU61" s="12"/>
      <c r="AV61" s="12"/>
      <c r="AW61" s="26">
        <f t="shared" si="23"/>
        <v>1</v>
      </c>
      <c r="AX61" s="5">
        <f t="shared" si="24"/>
        <v>0</v>
      </c>
      <c r="AY61" s="5">
        <f t="shared" si="25"/>
        <v>1</v>
      </c>
      <c r="AZ61" s="5">
        <f t="shared" si="26"/>
        <v>0</v>
      </c>
      <c r="BA61" s="56">
        <f t="shared" si="27"/>
        <v>0</v>
      </c>
      <c r="BB61" s="12"/>
      <c r="BC61" s="26">
        <f t="shared" si="8"/>
        <v>0</v>
      </c>
      <c r="BD61" s="5">
        <f t="shared" si="14"/>
        <v>0</v>
      </c>
      <c r="BE61" s="30" t="e">
        <f t="shared" si="9"/>
        <v>#DIV/0!</v>
      </c>
      <c r="BF61" s="12"/>
      <c r="BG61" s="12"/>
      <c r="BH61" s="15"/>
      <c r="BI61" s="26">
        <f t="shared" si="28"/>
        <v>0</v>
      </c>
      <c r="BJ61" s="56">
        <f t="shared" si="36"/>
        <v>65.5</v>
      </c>
      <c r="BK61" s="12"/>
      <c r="BL61" s="12"/>
      <c r="BM61" s="26">
        <f t="shared" si="29"/>
        <v>1</v>
      </c>
      <c r="BN61" s="5">
        <f t="shared" si="30"/>
        <v>0</v>
      </c>
      <c r="BO61" s="5">
        <f t="shared" si="31"/>
        <v>1</v>
      </c>
      <c r="BP61" s="5">
        <f t="shared" si="32"/>
        <v>0</v>
      </c>
      <c r="BQ61" s="56">
        <f t="shared" si="33"/>
        <v>0</v>
      </c>
      <c r="BR61" s="15"/>
      <c r="BT61" s="59" t="s">
        <v>137</v>
      </c>
    </row>
    <row r="62" spans="13:72" x14ac:dyDescent="0.25">
      <c r="M62" s="65">
        <v>67</v>
      </c>
      <c r="N62" s="102">
        <f>BlankTallySheet!E57</f>
        <v>0</v>
      </c>
      <c r="O62" s="102">
        <f>BlankTallySheet!H57</f>
        <v>0</v>
      </c>
      <c r="P62" s="102">
        <f>BlankTallySheet!F57</f>
        <v>0</v>
      </c>
      <c r="Q62" s="102">
        <f>BlankTallySheet!I57</f>
        <v>0</v>
      </c>
      <c r="R62" s="102">
        <f t="shared" si="10"/>
        <v>0</v>
      </c>
      <c r="S62" s="102">
        <f t="shared" si="11"/>
        <v>0</v>
      </c>
      <c r="T62" s="102">
        <f t="shared" si="12"/>
        <v>0</v>
      </c>
      <c r="U62" s="4">
        <f t="shared" si="1"/>
        <v>0</v>
      </c>
      <c r="V62" s="9">
        <f t="shared" si="2"/>
        <v>0</v>
      </c>
      <c r="W62" s="26">
        <f t="shared" si="3"/>
        <v>0</v>
      </c>
      <c r="X62" s="5">
        <f t="shared" si="16"/>
        <v>0</v>
      </c>
      <c r="Y62" s="30" t="e">
        <f t="shared" si="4"/>
        <v>#DIV/0!</v>
      </c>
      <c r="Z62" s="12"/>
      <c r="AA62" s="12"/>
      <c r="AB62" s="15"/>
      <c r="AC62" s="26">
        <f t="shared" si="37"/>
        <v>0</v>
      </c>
      <c r="AD62" s="56">
        <f t="shared" si="5"/>
        <v>66.5</v>
      </c>
      <c r="AE62" s="12"/>
      <c r="AF62" s="12"/>
      <c r="AG62" s="26">
        <f t="shared" si="18"/>
        <v>1</v>
      </c>
      <c r="AH62" s="5">
        <f t="shared" si="19"/>
        <v>0</v>
      </c>
      <c r="AI62" s="5">
        <f t="shared" si="20"/>
        <v>1</v>
      </c>
      <c r="AJ62" s="5">
        <f t="shared" si="21"/>
        <v>0</v>
      </c>
      <c r="AK62" s="56">
        <f t="shared" si="22"/>
        <v>0</v>
      </c>
      <c r="AL62" s="12"/>
      <c r="AM62" s="26">
        <f t="shared" si="6"/>
        <v>0</v>
      </c>
      <c r="AN62" s="5">
        <f t="shared" si="17"/>
        <v>0</v>
      </c>
      <c r="AO62" s="30" t="e">
        <f t="shared" si="7"/>
        <v>#DIV/0!</v>
      </c>
      <c r="AP62" s="12"/>
      <c r="AQ62" s="12"/>
      <c r="AR62" s="15"/>
      <c r="AS62" s="26">
        <f t="shared" si="34"/>
        <v>0</v>
      </c>
      <c r="AT62" s="56">
        <f t="shared" si="35"/>
        <v>66.5</v>
      </c>
      <c r="AU62" s="12"/>
      <c r="AV62" s="12"/>
      <c r="AW62" s="26">
        <f t="shared" si="23"/>
        <v>1</v>
      </c>
      <c r="AX62" s="5">
        <f t="shared" si="24"/>
        <v>0</v>
      </c>
      <c r="AY62" s="5">
        <f t="shared" si="25"/>
        <v>1</v>
      </c>
      <c r="AZ62" s="5">
        <f t="shared" si="26"/>
        <v>0</v>
      </c>
      <c r="BA62" s="56">
        <f t="shared" si="27"/>
        <v>0</v>
      </c>
      <c r="BB62" s="12"/>
      <c r="BC62" s="26">
        <f t="shared" si="8"/>
        <v>0</v>
      </c>
      <c r="BD62" s="5">
        <f t="shared" si="14"/>
        <v>0</v>
      </c>
      <c r="BE62" s="30" t="e">
        <f t="shared" si="9"/>
        <v>#DIV/0!</v>
      </c>
      <c r="BF62" s="12"/>
      <c r="BG62" s="12"/>
      <c r="BH62" s="15"/>
      <c r="BI62" s="26">
        <f t="shared" si="28"/>
        <v>0</v>
      </c>
      <c r="BJ62" s="56">
        <f t="shared" si="36"/>
        <v>66.5</v>
      </c>
      <c r="BK62" s="12"/>
      <c r="BL62" s="12"/>
      <c r="BM62" s="26">
        <f t="shared" si="29"/>
        <v>1</v>
      </c>
      <c r="BN62" s="5">
        <f t="shared" si="30"/>
        <v>0</v>
      </c>
      <c r="BO62" s="5">
        <f t="shared" si="31"/>
        <v>1</v>
      </c>
      <c r="BP62" s="5">
        <f t="shared" si="32"/>
        <v>0</v>
      </c>
      <c r="BQ62" s="56">
        <f t="shared" si="33"/>
        <v>0</v>
      </c>
      <c r="BR62" s="15"/>
      <c r="BT62" s="59" t="s">
        <v>138</v>
      </c>
    </row>
    <row r="63" spans="13:72" x14ac:dyDescent="0.25">
      <c r="M63" s="69">
        <v>68</v>
      </c>
      <c r="N63" s="102">
        <f>BlankTallySheet!E58</f>
        <v>0</v>
      </c>
      <c r="O63" s="102">
        <f>BlankTallySheet!H58</f>
        <v>0</v>
      </c>
      <c r="P63" s="102">
        <f>BlankTallySheet!F58</f>
        <v>0</v>
      </c>
      <c r="Q63" s="102">
        <f>BlankTallySheet!I58</f>
        <v>0</v>
      </c>
      <c r="R63" s="102">
        <f t="shared" si="10"/>
        <v>0</v>
      </c>
      <c r="S63" s="102">
        <f t="shared" si="11"/>
        <v>0</v>
      </c>
      <c r="T63" s="102">
        <f t="shared" si="12"/>
        <v>0</v>
      </c>
      <c r="U63" s="4">
        <f t="shared" si="1"/>
        <v>0</v>
      </c>
      <c r="V63" s="9">
        <f t="shared" si="2"/>
        <v>0</v>
      </c>
      <c r="W63" s="26">
        <f t="shared" si="3"/>
        <v>0</v>
      </c>
      <c r="X63" s="5">
        <f t="shared" si="16"/>
        <v>0</v>
      </c>
      <c r="Y63" s="30" t="e">
        <f t="shared" si="4"/>
        <v>#DIV/0!</v>
      </c>
      <c r="Z63" s="12"/>
      <c r="AA63" s="12"/>
      <c r="AB63" s="15"/>
      <c r="AC63" s="26">
        <f t="shared" si="37"/>
        <v>0</v>
      </c>
      <c r="AD63" s="56">
        <f t="shared" si="5"/>
        <v>67.5</v>
      </c>
      <c r="AE63" s="12"/>
      <c r="AF63" s="12"/>
      <c r="AG63" s="26">
        <f t="shared" si="18"/>
        <v>1</v>
      </c>
      <c r="AH63" s="5">
        <f t="shared" si="19"/>
        <v>0</v>
      </c>
      <c r="AI63" s="5">
        <f t="shared" si="20"/>
        <v>1</v>
      </c>
      <c r="AJ63" s="5">
        <f t="shared" si="21"/>
        <v>0</v>
      </c>
      <c r="AK63" s="56">
        <f t="shared" si="22"/>
        <v>0</v>
      </c>
      <c r="AL63" s="12"/>
      <c r="AM63" s="26">
        <f t="shared" si="6"/>
        <v>0</v>
      </c>
      <c r="AN63" s="5">
        <f t="shared" si="17"/>
        <v>0</v>
      </c>
      <c r="AO63" s="30" t="e">
        <f t="shared" si="7"/>
        <v>#DIV/0!</v>
      </c>
      <c r="AP63" s="12"/>
      <c r="AQ63" s="12"/>
      <c r="AR63" s="15"/>
      <c r="AS63" s="26">
        <f t="shared" si="34"/>
        <v>0</v>
      </c>
      <c r="AT63" s="56">
        <f t="shared" si="35"/>
        <v>67.5</v>
      </c>
      <c r="AU63" s="12"/>
      <c r="AV63" s="12"/>
      <c r="AW63" s="26">
        <f t="shared" si="23"/>
        <v>1</v>
      </c>
      <c r="AX63" s="5">
        <f t="shared" si="24"/>
        <v>0</v>
      </c>
      <c r="AY63" s="5">
        <f t="shared" si="25"/>
        <v>1</v>
      </c>
      <c r="AZ63" s="5">
        <f t="shared" si="26"/>
        <v>0</v>
      </c>
      <c r="BA63" s="56">
        <f t="shared" si="27"/>
        <v>0</v>
      </c>
      <c r="BB63" s="12"/>
      <c r="BC63" s="26">
        <f t="shared" si="8"/>
        <v>0</v>
      </c>
      <c r="BD63" s="5">
        <f t="shared" si="14"/>
        <v>0</v>
      </c>
      <c r="BE63" s="30" t="e">
        <f t="shared" si="9"/>
        <v>#DIV/0!</v>
      </c>
      <c r="BF63" s="12"/>
      <c r="BG63" s="12"/>
      <c r="BH63" s="15"/>
      <c r="BI63" s="26">
        <f t="shared" si="28"/>
        <v>0</v>
      </c>
      <c r="BJ63" s="56">
        <f t="shared" si="36"/>
        <v>67.5</v>
      </c>
      <c r="BK63" s="12"/>
      <c r="BL63" s="12"/>
      <c r="BM63" s="26">
        <f t="shared" si="29"/>
        <v>1</v>
      </c>
      <c r="BN63" s="5">
        <f t="shared" si="30"/>
        <v>0</v>
      </c>
      <c r="BO63" s="5">
        <f t="shared" si="31"/>
        <v>1</v>
      </c>
      <c r="BP63" s="5">
        <f t="shared" si="32"/>
        <v>0</v>
      </c>
      <c r="BQ63" s="56">
        <f t="shared" si="33"/>
        <v>0</v>
      </c>
      <c r="BR63" s="15"/>
      <c r="BT63" s="59" t="s">
        <v>139</v>
      </c>
    </row>
    <row r="64" spans="13:72" x14ac:dyDescent="0.25">
      <c r="M64" s="65">
        <v>69</v>
      </c>
      <c r="N64" s="102">
        <f>BlankTallySheet!E59</f>
        <v>0</v>
      </c>
      <c r="O64" s="102">
        <f>BlankTallySheet!H59</f>
        <v>0</v>
      </c>
      <c r="P64" s="102">
        <f>BlankTallySheet!F59</f>
        <v>0</v>
      </c>
      <c r="Q64" s="102">
        <f>BlankTallySheet!I59</f>
        <v>0</v>
      </c>
      <c r="R64" s="102">
        <f t="shared" si="10"/>
        <v>0</v>
      </c>
      <c r="S64" s="102">
        <f t="shared" si="11"/>
        <v>0</v>
      </c>
      <c r="T64" s="102">
        <f t="shared" si="12"/>
        <v>0</v>
      </c>
      <c r="U64" s="4">
        <f t="shared" si="1"/>
        <v>0</v>
      </c>
      <c r="V64" s="9">
        <f t="shared" si="2"/>
        <v>0</v>
      </c>
      <c r="W64" s="26">
        <f t="shared" si="3"/>
        <v>0</v>
      </c>
      <c r="X64" s="5">
        <f t="shared" si="16"/>
        <v>0</v>
      </c>
      <c r="Y64" s="30" t="e">
        <f t="shared" si="4"/>
        <v>#DIV/0!</v>
      </c>
      <c r="Z64" s="12"/>
      <c r="AA64" s="12"/>
      <c r="AB64" s="15"/>
      <c r="AC64" s="26">
        <f t="shared" si="37"/>
        <v>0</v>
      </c>
      <c r="AD64" s="56">
        <f t="shared" si="5"/>
        <v>68.5</v>
      </c>
      <c r="AE64" s="12"/>
      <c r="AF64" s="12"/>
      <c r="AG64" s="26">
        <f t="shared" si="18"/>
        <v>1</v>
      </c>
      <c r="AH64" s="5">
        <f t="shared" si="19"/>
        <v>0</v>
      </c>
      <c r="AI64" s="5">
        <f t="shared" si="20"/>
        <v>1</v>
      </c>
      <c r="AJ64" s="5">
        <f t="shared" si="21"/>
        <v>0</v>
      </c>
      <c r="AK64" s="56">
        <f t="shared" si="22"/>
        <v>0</v>
      </c>
      <c r="AL64" s="12"/>
      <c r="AM64" s="26">
        <f t="shared" si="6"/>
        <v>0</v>
      </c>
      <c r="AN64" s="5">
        <f t="shared" si="17"/>
        <v>0</v>
      </c>
      <c r="AO64" s="30" t="e">
        <f t="shared" si="7"/>
        <v>#DIV/0!</v>
      </c>
      <c r="AP64" s="12"/>
      <c r="AQ64" s="12"/>
      <c r="AR64" s="15"/>
      <c r="AS64" s="26">
        <f t="shared" si="34"/>
        <v>0</v>
      </c>
      <c r="AT64" s="56">
        <f t="shared" si="35"/>
        <v>68.5</v>
      </c>
      <c r="AU64" s="12"/>
      <c r="AV64" s="12"/>
      <c r="AW64" s="26">
        <f t="shared" si="23"/>
        <v>1</v>
      </c>
      <c r="AX64" s="5">
        <f t="shared" si="24"/>
        <v>0</v>
      </c>
      <c r="AY64" s="5">
        <f t="shared" si="25"/>
        <v>1</v>
      </c>
      <c r="AZ64" s="5">
        <f t="shared" si="26"/>
        <v>0</v>
      </c>
      <c r="BA64" s="56">
        <f t="shared" si="27"/>
        <v>0</v>
      </c>
      <c r="BB64" s="12"/>
      <c r="BC64" s="26">
        <f t="shared" si="8"/>
        <v>0</v>
      </c>
      <c r="BD64" s="5">
        <f t="shared" si="14"/>
        <v>0</v>
      </c>
      <c r="BE64" s="30" t="e">
        <f t="shared" si="9"/>
        <v>#DIV/0!</v>
      </c>
      <c r="BF64" s="12"/>
      <c r="BG64" s="12"/>
      <c r="BH64" s="15"/>
      <c r="BI64" s="26">
        <f t="shared" si="28"/>
        <v>0</v>
      </c>
      <c r="BJ64" s="56">
        <f t="shared" si="36"/>
        <v>68.5</v>
      </c>
      <c r="BK64" s="12"/>
      <c r="BL64" s="12"/>
      <c r="BM64" s="26">
        <f t="shared" si="29"/>
        <v>1</v>
      </c>
      <c r="BN64" s="5">
        <f t="shared" si="30"/>
        <v>0</v>
      </c>
      <c r="BO64" s="5">
        <f t="shared" si="31"/>
        <v>1</v>
      </c>
      <c r="BP64" s="5">
        <f t="shared" si="32"/>
        <v>0</v>
      </c>
      <c r="BQ64" s="56">
        <f t="shared" si="33"/>
        <v>0</v>
      </c>
      <c r="BR64" s="15"/>
      <c r="BT64" s="59" t="s">
        <v>140</v>
      </c>
    </row>
    <row r="65" spans="1:72" x14ac:dyDescent="0.25">
      <c r="M65" s="69">
        <v>70</v>
      </c>
      <c r="N65" s="102">
        <f>BlankTallySheet!E60</f>
        <v>0</v>
      </c>
      <c r="O65" s="102">
        <f>BlankTallySheet!H60</f>
        <v>0</v>
      </c>
      <c r="P65" s="102">
        <f>BlankTallySheet!F60</f>
        <v>0</v>
      </c>
      <c r="Q65" s="102">
        <f>BlankTallySheet!I60</f>
        <v>0</v>
      </c>
      <c r="R65" s="102">
        <f t="shared" si="10"/>
        <v>0</v>
      </c>
      <c r="S65" s="102">
        <f t="shared" si="11"/>
        <v>0</v>
      </c>
      <c r="T65" s="102">
        <f t="shared" si="12"/>
        <v>0</v>
      </c>
      <c r="U65" s="4">
        <f t="shared" si="1"/>
        <v>0</v>
      </c>
      <c r="V65" s="9">
        <f t="shared" si="2"/>
        <v>0</v>
      </c>
      <c r="W65" s="26">
        <f t="shared" si="3"/>
        <v>0</v>
      </c>
      <c r="X65" s="5">
        <f t="shared" si="16"/>
        <v>0</v>
      </c>
      <c r="Y65" s="30" t="e">
        <f t="shared" si="4"/>
        <v>#DIV/0!</v>
      </c>
      <c r="Z65" s="12"/>
      <c r="AA65" s="12"/>
      <c r="AB65" s="15"/>
      <c r="AC65" s="26">
        <f t="shared" si="37"/>
        <v>0</v>
      </c>
      <c r="AD65" s="56">
        <f t="shared" si="5"/>
        <v>69.5</v>
      </c>
      <c r="AE65" s="12"/>
      <c r="AF65" s="12"/>
      <c r="AG65" s="26">
        <f t="shared" si="18"/>
        <v>1</v>
      </c>
      <c r="AH65" s="5">
        <f t="shared" si="19"/>
        <v>0</v>
      </c>
      <c r="AI65" s="5">
        <f t="shared" si="20"/>
        <v>1</v>
      </c>
      <c r="AJ65" s="5">
        <f t="shared" si="21"/>
        <v>0</v>
      </c>
      <c r="AK65" s="56">
        <f t="shared" si="22"/>
        <v>0</v>
      </c>
      <c r="AL65" s="12"/>
      <c r="AM65" s="26">
        <f t="shared" si="6"/>
        <v>0</v>
      </c>
      <c r="AN65" s="5">
        <f t="shared" si="17"/>
        <v>0</v>
      </c>
      <c r="AO65" s="30" t="e">
        <f t="shared" si="7"/>
        <v>#DIV/0!</v>
      </c>
      <c r="AP65" s="12"/>
      <c r="AQ65" s="12"/>
      <c r="AR65" s="15"/>
      <c r="AS65" s="26">
        <f t="shared" si="34"/>
        <v>0</v>
      </c>
      <c r="AT65" s="56">
        <f t="shared" si="35"/>
        <v>69.5</v>
      </c>
      <c r="AU65" s="12"/>
      <c r="AV65" s="12"/>
      <c r="AW65" s="26">
        <f t="shared" si="23"/>
        <v>1</v>
      </c>
      <c r="AX65" s="5">
        <f t="shared" si="24"/>
        <v>0</v>
      </c>
      <c r="AY65" s="5">
        <f t="shared" si="25"/>
        <v>1</v>
      </c>
      <c r="AZ65" s="5">
        <f t="shared" si="26"/>
        <v>0</v>
      </c>
      <c r="BA65" s="56">
        <f t="shared" si="27"/>
        <v>0</v>
      </c>
      <c r="BB65" s="12"/>
      <c r="BC65" s="26">
        <f t="shared" si="8"/>
        <v>0</v>
      </c>
      <c r="BD65" s="5">
        <f t="shared" si="14"/>
        <v>0</v>
      </c>
      <c r="BE65" s="30" t="e">
        <f t="shared" si="9"/>
        <v>#DIV/0!</v>
      </c>
      <c r="BF65" s="12"/>
      <c r="BG65" s="12"/>
      <c r="BH65" s="15"/>
      <c r="BI65" s="26">
        <f t="shared" si="28"/>
        <v>0</v>
      </c>
      <c r="BJ65" s="56">
        <f t="shared" si="36"/>
        <v>69.5</v>
      </c>
      <c r="BK65" s="12"/>
      <c r="BL65" s="12"/>
      <c r="BM65" s="26">
        <f t="shared" si="29"/>
        <v>1</v>
      </c>
      <c r="BN65" s="5">
        <f t="shared" si="30"/>
        <v>0</v>
      </c>
      <c r="BO65" s="5">
        <f t="shared" si="31"/>
        <v>1</v>
      </c>
      <c r="BP65" s="5">
        <f t="shared" si="32"/>
        <v>0</v>
      </c>
      <c r="BQ65" s="56">
        <f t="shared" si="33"/>
        <v>0</v>
      </c>
      <c r="BR65" s="15"/>
      <c r="BT65" s="59" t="s">
        <v>68</v>
      </c>
    </row>
    <row r="66" spans="1:72" x14ac:dyDescent="0.25">
      <c r="M66" s="65">
        <v>71</v>
      </c>
      <c r="N66" s="102">
        <f>BlankTallySheet!E61</f>
        <v>0</v>
      </c>
      <c r="O66" s="102">
        <f>BlankTallySheet!H61</f>
        <v>0</v>
      </c>
      <c r="P66" s="102">
        <f>BlankTallySheet!F61</f>
        <v>0</v>
      </c>
      <c r="Q66" s="102">
        <f>BlankTallySheet!I61</f>
        <v>0</v>
      </c>
      <c r="R66" s="102">
        <f t="shared" si="10"/>
        <v>0</v>
      </c>
      <c r="S66" s="102">
        <f t="shared" si="11"/>
        <v>0</v>
      </c>
      <c r="T66" s="102">
        <f t="shared" si="12"/>
        <v>0</v>
      </c>
      <c r="U66" s="4">
        <f t="shared" si="1"/>
        <v>0</v>
      </c>
      <c r="V66" s="9">
        <f t="shared" si="2"/>
        <v>0</v>
      </c>
      <c r="W66" s="26">
        <f t="shared" si="3"/>
        <v>0</v>
      </c>
      <c r="X66" s="5">
        <f t="shared" si="16"/>
        <v>0</v>
      </c>
      <c r="Y66" s="30" t="e">
        <f t="shared" si="4"/>
        <v>#DIV/0!</v>
      </c>
      <c r="Z66" s="12"/>
      <c r="AA66" s="12"/>
      <c r="AB66" s="15"/>
      <c r="AC66" s="26">
        <f t="shared" si="37"/>
        <v>0</v>
      </c>
      <c r="AD66" s="56">
        <f t="shared" si="5"/>
        <v>70.5</v>
      </c>
      <c r="AE66" s="12"/>
      <c r="AF66" s="12"/>
      <c r="AG66" s="26">
        <f t="shared" si="18"/>
        <v>1</v>
      </c>
      <c r="AH66" s="5">
        <f t="shared" si="19"/>
        <v>0</v>
      </c>
      <c r="AI66" s="5">
        <f t="shared" si="20"/>
        <v>1</v>
      </c>
      <c r="AJ66" s="5">
        <f t="shared" si="21"/>
        <v>0</v>
      </c>
      <c r="AK66" s="56">
        <f t="shared" si="22"/>
        <v>0</v>
      </c>
      <c r="AL66" s="12"/>
      <c r="AM66" s="26">
        <f t="shared" si="6"/>
        <v>0</v>
      </c>
      <c r="AN66" s="5">
        <f t="shared" si="17"/>
        <v>0</v>
      </c>
      <c r="AO66" s="30" t="e">
        <f t="shared" si="7"/>
        <v>#DIV/0!</v>
      </c>
      <c r="AP66" s="12"/>
      <c r="AQ66" s="12"/>
      <c r="AR66" s="15"/>
      <c r="AS66" s="26">
        <f t="shared" si="34"/>
        <v>0</v>
      </c>
      <c r="AT66" s="56">
        <f t="shared" si="35"/>
        <v>70.5</v>
      </c>
      <c r="AU66" s="12"/>
      <c r="AV66" s="12"/>
      <c r="AW66" s="26">
        <f t="shared" si="23"/>
        <v>1</v>
      </c>
      <c r="AX66" s="5">
        <f t="shared" si="24"/>
        <v>0</v>
      </c>
      <c r="AY66" s="5">
        <f t="shared" si="25"/>
        <v>1</v>
      </c>
      <c r="AZ66" s="5">
        <f t="shared" si="26"/>
        <v>0</v>
      </c>
      <c r="BA66" s="56">
        <f t="shared" si="27"/>
        <v>0</v>
      </c>
      <c r="BB66" s="12"/>
      <c r="BC66" s="26">
        <f t="shared" si="8"/>
        <v>0</v>
      </c>
      <c r="BD66" s="5">
        <f t="shared" si="14"/>
        <v>0</v>
      </c>
      <c r="BE66" s="30" t="e">
        <f t="shared" si="9"/>
        <v>#DIV/0!</v>
      </c>
      <c r="BF66" s="12"/>
      <c r="BG66" s="12"/>
      <c r="BH66" s="15"/>
      <c r="BI66" s="26">
        <f t="shared" si="28"/>
        <v>0</v>
      </c>
      <c r="BJ66" s="56">
        <f t="shared" si="36"/>
        <v>70.5</v>
      </c>
      <c r="BK66" s="12"/>
      <c r="BL66" s="12"/>
      <c r="BM66" s="26">
        <f t="shared" si="29"/>
        <v>1</v>
      </c>
      <c r="BN66" s="5">
        <f t="shared" si="30"/>
        <v>0</v>
      </c>
      <c r="BO66" s="5">
        <f t="shared" si="31"/>
        <v>1</v>
      </c>
      <c r="BP66" s="5">
        <f t="shared" si="32"/>
        <v>0</v>
      </c>
      <c r="BQ66" s="56">
        <f t="shared" si="33"/>
        <v>0</v>
      </c>
      <c r="BR66" s="15"/>
      <c r="BT66" s="59" t="s">
        <v>141</v>
      </c>
    </row>
    <row r="67" spans="1:72" x14ac:dyDescent="0.25">
      <c r="M67" s="69">
        <v>72</v>
      </c>
      <c r="N67" s="102">
        <f>BlankTallySheet!E62</f>
        <v>0</v>
      </c>
      <c r="O67" s="102">
        <f>BlankTallySheet!H62</f>
        <v>0</v>
      </c>
      <c r="P67" s="102">
        <f>BlankTallySheet!F62</f>
        <v>0</v>
      </c>
      <c r="Q67" s="102">
        <f>BlankTallySheet!I62</f>
        <v>0</v>
      </c>
      <c r="R67" s="102">
        <f t="shared" si="10"/>
        <v>0</v>
      </c>
      <c r="S67" s="102">
        <f t="shared" si="11"/>
        <v>0</v>
      </c>
      <c r="T67" s="102">
        <f t="shared" si="12"/>
        <v>0</v>
      </c>
      <c r="U67" s="4">
        <f t="shared" si="1"/>
        <v>0</v>
      </c>
      <c r="V67" s="9">
        <f t="shared" si="2"/>
        <v>0</v>
      </c>
      <c r="W67" s="26">
        <f t="shared" si="3"/>
        <v>0</v>
      </c>
      <c r="X67" s="5">
        <f t="shared" si="16"/>
        <v>0</v>
      </c>
      <c r="Y67" s="30" t="e">
        <f t="shared" si="4"/>
        <v>#DIV/0!</v>
      </c>
      <c r="Z67" s="12"/>
      <c r="AA67" s="12"/>
      <c r="AB67" s="15"/>
      <c r="AC67" s="26">
        <f t="shared" si="37"/>
        <v>0</v>
      </c>
      <c r="AD67" s="56">
        <f t="shared" si="5"/>
        <v>71.5</v>
      </c>
      <c r="AE67" s="12"/>
      <c r="AF67" s="12"/>
      <c r="AG67" s="26">
        <f t="shared" si="18"/>
        <v>1</v>
      </c>
      <c r="AH67" s="5">
        <f t="shared" si="19"/>
        <v>0</v>
      </c>
      <c r="AI67" s="5">
        <f t="shared" si="20"/>
        <v>1</v>
      </c>
      <c r="AJ67" s="5">
        <f t="shared" si="21"/>
        <v>0</v>
      </c>
      <c r="AK67" s="56">
        <f t="shared" si="22"/>
        <v>0</v>
      </c>
      <c r="AL67" s="12"/>
      <c r="AM67" s="26">
        <f t="shared" si="6"/>
        <v>0</v>
      </c>
      <c r="AN67" s="5">
        <f t="shared" si="17"/>
        <v>0</v>
      </c>
      <c r="AO67" s="30" t="e">
        <f t="shared" si="7"/>
        <v>#DIV/0!</v>
      </c>
      <c r="AP67" s="12"/>
      <c r="AQ67" s="12"/>
      <c r="AR67" s="15"/>
      <c r="AS67" s="26">
        <f t="shared" si="34"/>
        <v>0</v>
      </c>
      <c r="AT67" s="56">
        <f t="shared" si="35"/>
        <v>71.5</v>
      </c>
      <c r="AU67" s="12"/>
      <c r="AV67" s="12"/>
      <c r="AW67" s="26">
        <f t="shared" si="23"/>
        <v>1</v>
      </c>
      <c r="AX67" s="5">
        <f t="shared" si="24"/>
        <v>0</v>
      </c>
      <c r="AY67" s="5">
        <f t="shared" si="25"/>
        <v>1</v>
      </c>
      <c r="AZ67" s="5">
        <f t="shared" si="26"/>
        <v>0</v>
      </c>
      <c r="BA67" s="56">
        <f t="shared" si="27"/>
        <v>0</v>
      </c>
      <c r="BB67" s="12"/>
      <c r="BC67" s="26">
        <f t="shared" si="8"/>
        <v>0</v>
      </c>
      <c r="BD67" s="5">
        <f t="shared" si="14"/>
        <v>0</v>
      </c>
      <c r="BE67" s="30" t="e">
        <f t="shared" si="9"/>
        <v>#DIV/0!</v>
      </c>
      <c r="BF67" s="12"/>
      <c r="BG67" s="12"/>
      <c r="BH67" s="15"/>
      <c r="BI67" s="26">
        <f t="shared" si="28"/>
        <v>0</v>
      </c>
      <c r="BJ67" s="56">
        <f t="shared" si="36"/>
        <v>71.5</v>
      </c>
      <c r="BK67" s="12"/>
      <c r="BL67" s="12"/>
      <c r="BM67" s="26">
        <f t="shared" si="29"/>
        <v>1</v>
      </c>
      <c r="BN67" s="5">
        <f t="shared" si="30"/>
        <v>0</v>
      </c>
      <c r="BO67" s="5">
        <f t="shared" si="31"/>
        <v>1</v>
      </c>
      <c r="BP67" s="5">
        <f t="shared" si="32"/>
        <v>0</v>
      </c>
      <c r="BQ67" s="56">
        <f t="shared" si="33"/>
        <v>0</v>
      </c>
      <c r="BR67" s="15"/>
      <c r="BT67" s="59" t="s">
        <v>142</v>
      </c>
    </row>
    <row r="68" spans="1:72" x14ac:dyDescent="0.25">
      <c r="M68" s="65">
        <v>73</v>
      </c>
      <c r="N68" s="102">
        <f>BlankTallySheet!E63</f>
        <v>0</v>
      </c>
      <c r="O68" s="102">
        <f>BlankTallySheet!H63</f>
        <v>0</v>
      </c>
      <c r="P68" s="102">
        <f>BlankTallySheet!F63</f>
        <v>0</v>
      </c>
      <c r="Q68" s="102">
        <f>BlankTallySheet!I63</f>
        <v>0</v>
      </c>
      <c r="R68" s="102">
        <f t="shared" si="10"/>
        <v>0</v>
      </c>
      <c r="S68" s="102">
        <f t="shared" si="11"/>
        <v>0</v>
      </c>
      <c r="T68" s="102">
        <f t="shared" si="12"/>
        <v>0</v>
      </c>
      <c r="U68" s="4">
        <f t="shared" si="1"/>
        <v>0</v>
      </c>
      <c r="V68" s="9">
        <f t="shared" si="2"/>
        <v>0</v>
      </c>
      <c r="W68" s="26">
        <f t="shared" si="3"/>
        <v>0</v>
      </c>
      <c r="X68" s="5">
        <f t="shared" si="16"/>
        <v>0</v>
      </c>
      <c r="Y68" s="30" t="e">
        <f t="shared" si="4"/>
        <v>#DIV/0!</v>
      </c>
      <c r="Z68" s="12"/>
      <c r="AA68" s="12"/>
      <c r="AB68" s="15"/>
      <c r="AC68" s="26">
        <f t="shared" si="37"/>
        <v>0</v>
      </c>
      <c r="AD68" s="56">
        <f t="shared" si="5"/>
        <v>72.5</v>
      </c>
      <c r="AE68" s="12"/>
      <c r="AF68" s="12"/>
      <c r="AG68" s="26">
        <f t="shared" si="18"/>
        <v>1</v>
      </c>
      <c r="AH68" s="5">
        <f t="shared" si="19"/>
        <v>0</v>
      </c>
      <c r="AI68" s="5">
        <f t="shared" si="20"/>
        <v>1</v>
      </c>
      <c r="AJ68" s="5">
        <f t="shared" si="21"/>
        <v>0</v>
      </c>
      <c r="AK68" s="56">
        <f t="shared" si="22"/>
        <v>0</v>
      </c>
      <c r="AL68" s="12"/>
      <c r="AM68" s="26">
        <f t="shared" si="6"/>
        <v>0</v>
      </c>
      <c r="AN68" s="5">
        <f t="shared" si="17"/>
        <v>0</v>
      </c>
      <c r="AO68" s="30" t="e">
        <f t="shared" si="7"/>
        <v>#DIV/0!</v>
      </c>
      <c r="AP68" s="12"/>
      <c r="AQ68" s="12"/>
      <c r="AR68" s="15"/>
      <c r="AS68" s="26">
        <f t="shared" si="34"/>
        <v>0</v>
      </c>
      <c r="AT68" s="56">
        <f t="shared" si="35"/>
        <v>72.5</v>
      </c>
      <c r="AU68" s="12"/>
      <c r="AV68" s="12"/>
      <c r="AW68" s="26">
        <f t="shared" si="23"/>
        <v>1</v>
      </c>
      <c r="AX68" s="5">
        <f t="shared" si="24"/>
        <v>0</v>
      </c>
      <c r="AY68" s="5">
        <f t="shared" si="25"/>
        <v>1</v>
      </c>
      <c r="AZ68" s="5">
        <f t="shared" si="26"/>
        <v>0</v>
      </c>
      <c r="BA68" s="56">
        <f t="shared" si="27"/>
        <v>0</v>
      </c>
      <c r="BB68" s="12"/>
      <c r="BC68" s="26">
        <f t="shared" si="8"/>
        <v>0</v>
      </c>
      <c r="BD68" s="5">
        <f t="shared" si="14"/>
        <v>0</v>
      </c>
      <c r="BE68" s="30" t="e">
        <f t="shared" si="9"/>
        <v>#DIV/0!</v>
      </c>
      <c r="BF68" s="12"/>
      <c r="BG68" s="12"/>
      <c r="BH68" s="15"/>
      <c r="BI68" s="26">
        <f t="shared" si="28"/>
        <v>0</v>
      </c>
      <c r="BJ68" s="56">
        <f t="shared" si="36"/>
        <v>72.5</v>
      </c>
      <c r="BK68" s="12"/>
      <c r="BL68" s="12"/>
      <c r="BM68" s="26">
        <f t="shared" si="29"/>
        <v>1</v>
      </c>
      <c r="BN68" s="5">
        <f t="shared" si="30"/>
        <v>0</v>
      </c>
      <c r="BO68" s="5">
        <f t="shared" si="31"/>
        <v>1</v>
      </c>
      <c r="BP68" s="5">
        <f t="shared" si="32"/>
        <v>0</v>
      </c>
      <c r="BQ68" s="56">
        <f t="shared" si="33"/>
        <v>0</v>
      </c>
      <c r="BR68" s="15"/>
      <c r="BT68" s="59" t="s">
        <v>143</v>
      </c>
    </row>
    <row r="69" spans="1:72" x14ac:dyDescent="0.25">
      <c r="M69" s="69">
        <v>74</v>
      </c>
      <c r="N69" s="102">
        <f>BlankTallySheet!E64</f>
        <v>0</v>
      </c>
      <c r="O69" s="102">
        <f>BlankTallySheet!H64</f>
        <v>0</v>
      </c>
      <c r="P69" s="102">
        <f>BlankTallySheet!F64</f>
        <v>0</v>
      </c>
      <c r="Q69" s="102">
        <f>BlankTallySheet!I64</f>
        <v>0</v>
      </c>
      <c r="R69" s="102">
        <f t="shared" si="10"/>
        <v>0</v>
      </c>
      <c r="S69" s="102">
        <f t="shared" si="11"/>
        <v>0</v>
      </c>
      <c r="T69" s="102">
        <f t="shared" si="12"/>
        <v>0</v>
      </c>
      <c r="U69" s="4">
        <f t="shared" si="1"/>
        <v>0</v>
      </c>
      <c r="V69" s="9">
        <f t="shared" si="2"/>
        <v>0</v>
      </c>
      <c r="W69" s="26">
        <f t="shared" si="3"/>
        <v>0</v>
      </c>
      <c r="X69" s="5">
        <f t="shared" si="16"/>
        <v>0</v>
      </c>
      <c r="Y69" s="30" t="e">
        <f t="shared" si="4"/>
        <v>#DIV/0!</v>
      </c>
      <c r="Z69" s="12"/>
      <c r="AA69" s="12"/>
      <c r="AB69" s="15"/>
      <c r="AC69" s="26">
        <f t="shared" si="37"/>
        <v>0</v>
      </c>
      <c r="AD69" s="56">
        <f t="shared" si="5"/>
        <v>73.5</v>
      </c>
      <c r="AE69" s="12"/>
      <c r="AF69" s="12"/>
      <c r="AG69" s="26">
        <f t="shared" si="18"/>
        <v>1</v>
      </c>
      <c r="AH69" s="5">
        <f t="shared" si="19"/>
        <v>0</v>
      </c>
      <c r="AI69" s="5">
        <f t="shared" si="20"/>
        <v>1</v>
      </c>
      <c r="AJ69" s="5">
        <f t="shared" si="21"/>
        <v>0</v>
      </c>
      <c r="AK69" s="56">
        <f t="shared" si="22"/>
        <v>0</v>
      </c>
      <c r="AL69" s="12"/>
      <c r="AM69" s="26">
        <f t="shared" si="6"/>
        <v>0</v>
      </c>
      <c r="AN69" s="5">
        <f t="shared" si="17"/>
        <v>0</v>
      </c>
      <c r="AO69" s="30" t="e">
        <f t="shared" si="7"/>
        <v>#DIV/0!</v>
      </c>
      <c r="AP69" s="12"/>
      <c r="AQ69" s="12"/>
      <c r="AR69" s="15"/>
      <c r="AS69" s="26">
        <f t="shared" si="34"/>
        <v>0</v>
      </c>
      <c r="AT69" s="56">
        <f t="shared" si="35"/>
        <v>73.5</v>
      </c>
      <c r="AU69" s="12"/>
      <c r="AV69" s="12"/>
      <c r="AW69" s="26">
        <f t="shared" si="23"/>
        <v>1</v>
      </c>
      <c r="AX69" s="5">
        <f t="shared" si="24"/>
        <v>0</v>
      </c>
      <c r="AY69" s="5">
        <f t="shared" si="25"/>
        <v>1</v>
      </c>
      <c r="AZ69" s="5">
        <f t="shared" si="26"/>
        <v>0</v>
      </c>
      <c r="BA69" s="56">
        <f t="shared" si="27"/>
        <v>0</v>
      </c>
      <c r="BB69" s="12"/>
      <c r="BC69" s="26">
        <f t="shared" si="8"/>
        <v>0</v>
      </c>
      <c r="BD69" s="5">
        <f t="shared" si="14"/>
        <v>0</v>
      </c>
      <c r="BE69" s="30" t="e">
        <f t="shared" si="9"/>
        <v>#DIV/0!</v>
      </c>
      <c r="BF69" s="12"/>
      <c r="BG69" s="12"/>
      <c r="BH69" s="15"/>
      <c r="BI69" s="26">
        <f t="shared" si="28"/>
        <v>0</v>
      </c>
      <c r="BJ69" s="56">
        <f t="shared" si="36"/>
        <v>73.5</v>
      </c>
      <c r="BK69" s="12"/>
      <c r="BL69" s="12"/>
      <c r="BM69" s="26">
        <f t="shared" si="29"/>
        <v>1</v>
      </c>
      <c r="BN69" s="5">
        <f t="shared" si="30"/>
        <v>0</v>
      </c>
      <c r="BO69" s="5">
        <f t="shared" si="31"/>
        <v>1</v>
      </c>
      <c r="BP69" s="5">
        <f t="shared" si="32"/>
        <v>0</v>
      </c>
      <c r="BQ69" s="56">
        <f t="shared" si="33"/>
        <v>0</v>
      </c>
      <c r="BR69" s="15"/>
      <c r="BT69" s="59" t="s">
        <v>144</v>
      </c>
    </row>
    <row r="70" spans="1:72" x14ac:dyDescent="0.25">
      <c r="M70" s="65">
        <v>75</v>
      </c>
      <c r="N70" s="102">
        <f>BlankTallySheet!E65</f>
        <v>0</v>
      </c>
      <c r="O70" s="102">
        <f>BlankTallySheet!H65</f>
        <v>0</v>
      </c>
      <c r="P70" s="102">
        <f>BlankTallySheet!F65</f>
        <v>0</v>
      </c>
      <c r="Q70" s="102">
        <f>BlankTallySheet!I65</f>
        <v>0</v>
      </c>
      <c r="R70" s="102">
        <f t="shared" si="10"/>
        <v>0</v>
      </c>
      <c r="S70" s="102">
        <f t="shared" si="11"/>
        <v>0</v>
      </c>
      <c r="T70" s="102">
        <f t="shared" si="12"/>
        <v>0</v>
      </c>
      <c r="U70" s="4">
        <f t="shared" si="1"/>
        <v>0</v>
      </c>
      <c r="V70" s="9">
        <f t="shared" si="2"/>
        <v>0</v>
      </c>
      <c r="W70" s="26">
        <f t="shared" si="3"/>
        <v>0</v>
      </c>
      <c r="X70" s="5">
        <f t="shared" si="16"/>
        <v>0</v>
      </c>
      <c r="Y70" s="30" t="e">
        <f t="shared" si="4"/>
        <v>#DIV/0!</v>
      </c>
      <c r="Z70" s="12"/>
      <c r="AA70" s="12"/>
      <c r="AB70" s="15"/>
      <c r="AC70" s="26">
        <f t="shared" si="37"/>
        <v>0</v>
      </c>
      <c r="AD70" s="56">
        <f t="shared" si="5"/>
        <v>74.5</v>
      </c>
      <c r="AE70" s="12"/>
      <c r="AF70" s="12"/>
      <c r="AG70" s="26">
        <f t="shared" si="18"/>
        <v>1</v>
      </c>
      <c r="AH70" s="5">
        <f t="shared" si="19"/>
        <v>0</v>
      </c>
      <c r="AI70" s="5">
        <f t="shared" si="20"/>
        <v>1</v>
      </c>
      <c r="AJ70" s="5">
        <f t="shared" si="21"/>
        <v>0</v>
      </c>
      <c r="AK70" s="56">
        <f t="shared" si="22"/>
        <v>0</v>
      </c>
      <c r="AL70" s="12"/>
      <c r="AM70" s="26">
        <f t="shared" si="6"/>
        <v>0</v>
      </c>
      <c r="AN70" s="5">
        <f t="shared" si="17"/>
        <v>0</v>
      </c>
      <c r="AO70" s="30" t="e">
        <f t="shared" si="7"/>
        <v>#DIV/0!</v>
      </c>
      <c r="AP70" s="12"/>
      <c r="AQ70" s="12"/>
      <c r="AR70" s="15"/>
      <c r="AS70" s="26">
        <f t="shared" si="34"/>
        <v>0</v>
      </c>
      <c r="AT70" s="56">
        <f t="shared" si="35"/>
        <v>74.5</v>
      </c>
      <c r="AU70" s="12"/>
      <c r="AV70" s="12"/>
      <c r="AW70" s="26">
        <f t="shared" si="23"/>
        <v>1</v>
      </c>
      <c r="AX70" s="5">
        <f t="shared" si="24"/>
        <v>0</v>
      </c>
      <c r="AY70" s="5">
        <f t="shared" si="25"/>
        <v>1</v>
      </c>
      <c r="AZ70" s="5">
        <f t="shared" si="26"/>
        <v>0</v>
      </c>
      <c r="BA70" s="56">
        <f t="shared" si="27"/>
        <v>0</v>
      </c>
      <c r="BB70" s="12"/>
      <c r="BC70" s="26">
        <f t="shared" si="8"/>
        <v>0</v>
      </c>
      <c r="BD70" s="5">
        <f t="shared" si="14"/>
        <v>0</v>
      </c>
      <c r="BE70" s="30" t="e">
        <f t="shared" si="9"/>
        <v>#DIV/0!</v>
      </c>
      <c r="BF70" s="12"/>
      <c r="BG70" s="12"/>
      <c r="BH70" s="15"/>
      <c r="BI70" s="26">
        <f t="shared" si="28"/>
        <v>0</v>
      </c>
      <c r="BJ70" s="56">
        <f t="shared" si="36"/>
        <v>74.5</v>
      </c>
      <c r="BK70" s="12"/>
      <c r="BL70" s="12"/>
      <c r="BM70" s="26">
        <f t="shared" si="29"/>
        <v>1</v>
      </c>
      <c r="BN70" s="5">
        <f t="shared" si="30"/>
        <v>0</v>
      </c>
      <c r="BO70" s="5">
        <f t="shared" si="31"/>
        <v>1</v>
      </c>
      <c r="BP70" s="5">
        <f t="shared" si="32"/>
        <v>0</v>
      </c>
      <c r="BQ70" s="56">
        <f t="shared" si="33"/>
        <v>0</v>
      </c>
      <c r="BR70" s="15"/>
      <c r="BT70" s="59" t="s">
        <v>145</v>
      </c>
    </row>
    <row r="71" spans="1:72" x14ac:dyDescent="0.25">
      <c r="M71" s="69">
        <v>76</v>
      </c>
      <c r="N71" s="102">
        <f>BlankTallySheet!E66</f>
        <v>0</v>
      </c>
      <c r="O71" s="102">
        <f>BlankTallySheet!H66</f>
        <v>0</v>
      </c>
      <c r="P71" s="102">
        <f>BlankTallySheet!F66</f>
        <v>0</v>
      </c>
      <c r="Q71" s="102">
        <f>BlankTallySheet!I66</f>
        <v>0</v>
      </c>
      <c r="R71" s="102">
        <f t="shared" si="10"/>
        <v>0</v>
      </c>
      <c r="S71" s="102">
        <f t="shared" si="11"/>
        <v>0</v>
      </c>
      <c r="T71" s="102">
        <f t="shared" si="12"/>
        <v>0</v>
      </c>
      <c r="U71" s="4">
        <f t="shared" si="1"/>
        <v>0</v>
      </c>
      <c r="V71" s="9">
        <f t="shared" si="2"/>
        <v>0</v>
      </c>
      <c r="W71" s="26">
        <f t="shared" si="3"/>
        <v>0</v>
      </c>
      <c r="X71" s="5">
        <f t="shared" si="16"/>
        <v>0</v>
      </c>
      <c r="Y71" s="30" t="e">
        <f t="shared" si="4"/>
        <v>#DIV/0!</v>
      </c>
      <c r="Z71" s="12"/>
      <c r="AA71" s="12"/>
      <c r="AB71" s="15"/>
      <c r="AC71" s="26">
        <f t="shared" si="37"/>
        <v>0</v>
      </c>
      <c r="AD71" s="56">
        <f t="shared" si="5"/>
        <v>75.5</v>
      </c>
      <c r="AE71" s="12"/>
      <c r="AF71" s="12"/>
      <c r="AG71" s="26">
        <f t="shared" si="18"/>
        <v>1</v>
      </c>
      <c r="AH71" s="5">
        <f t="shared" si="19"/>
        <v>0</v>
      </c>
      <c r="AI71" s="5">
        <f t="shared" si="20"/>
        <v>1</v>
      </c>
      <c r="AJ71" s="5">
        <f t="shared" si="21"/>
        <v>0</v>
      </c>
      <c r="AK71" s="56">
        <f t="shared" si="22"/>
        <v>0</v>
      </c>
      <c r="AL71" s="12"/>
      <c r="AM71" s="26">
        <f t="shared" si="6"/>
        <v>0</v>
      </c>
      <c r="AN71" s="5">
        <f t="shared" si="17"/>
        <v>0</v>
      </c>
      <c r="AO71" s="30" t="e">
        <f t="shared" si="7"/>
        <v>#DIV/0!</v>
      </c>
      <c r="AP71" s="12"/>
      <c r="AQ71" s="12"/>
      <c r="AR71" s="15"/>
      <c r="AS71" s="26">
        <f t="shared" si="34"/>
        <v>0</v>
      </c>
      <c r="AT71" s="56">
        <f t="shared" si="35"/>
        <v>75.5</v>
      </c>
      <c r="AU71" s="12"/>
      <c r="AV71" s="12"/>
      <c r="AW71" s="26">
        <f t="shared" si="23"/>
        <v>1</v>
      </c>
      <c r="AX71" s="5">
        <f t="shared" si="24"/>
        <v>0</v>
      </c>
      <c r="AY71" s="5">
        <f t="shared" si="25"/>
        <v>1</v>
      </c>
      <c r="AZ71" s="5">
        <f t="shared" si="26"/>
        <v>0</v>
      </c>
      <c r="BA71" s="56">
        <f t="shared" si="27"/>
        <v>0</v>
      </c>
      <c r="BB71" s="12"/>
      <c r="BC71" s="26">
        <f t="shared" si="8"/>
        <v>0</v>
      </c>
      <c r="BD71" s="5">
        <f t="shared" si="14"/>
        <v>0</v>
      </c>
      <c r="BE71" s="30" t="e">
        <f t="shared" si="9"/>
        <v>#DIV/0!</v>
      </c>
      <c r="BF71" s="12"/>
      <c r="BG71" s="12"/>
      <c r="BH71" s="15"/>
      <c r="BI71" s="26">
        <f t="shared" si="28"/>
        <v>0</v>
      </c>
      <c r="BJ71" s="56">
        <f t="shared" si="36"/>
        <v>75.5</v>
      </c>
      <c r="BK71" s="12"/>
      <c r="BL71" s="12"/>
      <c r="BM71" s="26">
        <f t="shared" si="29"/>
        <v>1</v>
      </c>
      <c r="BN71" s="5">
        <f t="shared" si="30"/>
        <v>0</v>
      </c>
      <c r="BO71" s="5">
        <f t="shared" si="31"/>
        <v>1</v>
      </c>
      <c r="BP71" s="5">
        <f t="shared" si="32"/>
        <v>0</v>
      </c>
      <c r="BQ71" s="56">
        <f t="shared" si="33"/>
        <v>0</v>
      </c>
      <c r="BR71" s="15"/>
      <c r="BT71" s="59" t="s">
        <v>54</v>
      </c>
    </row>
    <row r="72" spans="1:72" x14ac:dyDescent="0.25">
      <c r="M72" s="65">
        <v>77</v>
      </c>
      <c r="N72" s="102">
        <f>BlankTallySheet!E67</f>
        <v>0</v>
      </c>
      <c r="O72" s="102">
        <f>BlankTallySheet!H67</f>
        <v>0</v>
      </c>
      <c r="P72" s="102">
        <f>BlankTallySheet!F67</f>
        <v>0</v>
      </c>
      <c r="Q72" s="102">
        <f>BlankTallySheet!I67</f>
        <v>0</v>
      </c>
      <c r="R72" s="102">
        <f t="shared" si="10"/>
        <v>0</v>
      </c>
      <c r="S72" s="102">
        <f t="shared" si="11"/>
        <v>0</v>
      </c>
      <c r="T72" s="102">
        <f t="shared" si="12"/>
        <v>0</v>
      </c>
      <c r="U72" s="4">
        <f t="shared" si="1"/>
        <v>0</v>
      </c>
      <c r="V72" s="9">
        <f t="shared" si="2"/>
        <v>0</v>
      </c>
      <c r="W72" s="26">
        <f t="shared" si="3"/>
        <v>0</v>
      </c>
      <c r="X72" s="5">
        <f t="shared" si="16"/>
        <v>0</v>
      </c>
      <c r="Y72" s="30" t="e">
        <f t="shared" si="4"/>
        <v>#DIV/0!</v>
      </c>
      <c r="Z72" s="12"/>
      <c r="AA72" s="12"/>
      <c r="AB72" s="15"/>
      <c r="AC72" s="26">
        <f t="shared" si="37"/>
        <v>0</v>
      </c>
      <c r="AD72" s="56">
        <f t="shared" si="5"/>
        <v>76.5</v>
      </c>
      <c r="AE72" s="12"/>
      <c r="AF72" s="12"/>
      <c r="AG72" s="26">
        <f t="shared" si="18"/>
        <v>1</v>
      </c>
      <c r="AH72" s="5">
        <f t="shared" si="19"/>
        <v>0</v>
      </c>
      <c r="AI72" s="5">
        <f t="shared" si="20"/>
        <v>1</v>
      </c>
      <c r="AJ72" s="5">
        <f t="shared" si="21"/>
        <v>0</v>
      </c>
      <c r="AK72" s="56">
        <f t="shared" si="22"/>
        <v>0</v>
      </c>
      <c r="AL72" s="12"/>
      <c r="AM72" s="26">
        <f t="shared" si="6"/>
        <v>0</v>
      </c>
      <c r="AN72" s="5">
        <f t="shared" si="17"/>
        <v>0</v>
      </c>
      <c r="AO72" s="30" t="e">
        <f t="shared" si="7"/>
        <v>#DIV/0!</v>
      </c>
      <c r="AP72" s="12"/>
      <c r="AQ72" s="12"/>
      <c r="AR72" s="15"/>
      <c r="AS72" s="26">
        <f t="shared" si="34"/>
        <v>0</v>
      </c>
      <c r="AT72" s="56">
        <f t="shared" si="35"/>
        <v>76.5</v>
      </c>
      <c r="AU72" s="12"/>
      <c r="AV72" s="12"/>
      <c r="AW72" s="26">
        <f t="shared" si="23"/>
        <v>1</v>
      </c>
      <c r="AX72" s="5">
        <f t="shared" si="24"/>
        <v>0</v>
      </c>
      <c r="AY72" s="5">
        <f t="shared" si="25"/>
        <v>1</v>
      </c>
      <c r="AZ72" s="5">
        <f t="shared" si="26"/>
        <v>0</v>
      </c>
      <c r="BA72" s="56">
        <f t="shared" si="27"/>
        <v>0</v>
      </c>
      <c r="BB72" s="12"/>
      <c r="BC72" s="26">
        <f t="shared" si="8"/>
        <v>0</v>
      </c>
      <c r="BD72" s="5">
        <f t="shared" si="14"/>
        <v>0</v>
      </c>
      <c r="BE72" s="30" t="e">
        <f t="shared" si="9"/>
        <v>#DIV/0!</v>
      </c>
      <c r="BF72" s="12"/>
      <c r="BG72" s="12"/>
      <c r="BH72" s="15"/>
      <c r="BI72" s="26">
        <f t="shared" si="28"/>
        <v>0</v>
      </c>
      <c r="BJ72" s="56">
        <f t="shared" si="36"/>
        <v>76.5</v>
      </c>
      <c r="BK72" s="12"/>
      <c r="BL72" s="12"/>
      <c r="BM72" s="26">
        <f t="shared" si="29"/>
        <v>1</v>
      </c>
      <c r="BN72" s="5">
        <f t="shared" si="30"/>
        <v>0</v>
      </c>
      <c r="BO72" s="5">
        <f t="shared" si="31"/>
        <v>1</v>
      </c>
      <c r="BP72" s="5">
        <f t="shared" si="32"/>
        <v>0</v>
      </c>
      <c r="BQ72" s="56">
        <f t="shared" si="33"/>
        <v>0</v>
      </c>
      <c r="BR72" s="15"/>
      <c r="BT72" s="59" t="s">
        <v>146</v>
      </c>
    </row>
    <row r="73" spans="1:72" x14ac:dyDescent="0.25">
      <c r="M73" s="69">
        <v>78</v>
      </c>
      <c r="N73" s="102">
        <f>BlankTallySheet!E68</f>
        <v>0</v>
      </c>
      <c r="O73" s="102">
        <f>BlankTallySheet!H68</f>
        <v>0</v>
      </c>
      <c r="P73" s="102">
        <f>BlankTallySheet!F68</f>
        <v>0</v>
      </c>
      <c r="Q73" s="102">
        <f>BlankTallySheet!I68</f>
        <v>0</v>
      </c>
      <c r="R73" s="102">
        <f t="shared" si="10"/>
        <v>0</v>
      </c>
      <c r="S73" s="102">
        <f t="shared" si="11"/>
        <v>0</v>
      </c>
      <c r="T73" s="102">
        <f t="shared" si="12"/>
        <v>0</v>
      </c>
      <c r="U73" s="4">
        <f t="shared" si="1"/>
        <v>0</v>
      </c>
      <c r="V73" s="9">
        <f t="shared" si="2"/>
        <v>0</v>
      </c>
      <c r="W73" s="26">
        <f t="shared" si="3"/>
        <v>0</v>
      </c>
      <c r="X73" s="5">
        <f t="shared" si="16"/>
        <v>0</v>
      </c>
      <c r="Y73" s="30" t="e">
        <f t="shared" si="4"/>
        <v>#DIV/0!</v>
      </c>
      <c r="Z73" s="12"/>
      <c r="AA73" s="12"/>
      <c r="AB73" s="15"/>
      <c r="AC73" s="26">
        <f t="shared" si="37"/>
        <v>0</v>
      </c>
      <c r="AD73" s="56">
        <f t="shared" si="5"/>
        <v>77.5</v>
      </c>
      <c r="AE73" s="12"/>
      <c r="AF73" s="12"/>
      <c r="AG73" s="26">
        <f t="shared" si="18"/>
        <v>1</v>
      </c>
      <c r="AH73" s="5">
        <f t="shared" si="19"/>
        <v>0</v>
      </c>
      <c r="AI73" s="5">
        <f t="shared" si="20"/>
        <v>1</v>
      </c>
      <c r="AJ73" s="5">
        <f t="shared" si="21"/>
        <v>0</v>
      </c>
      <c r="AK73" s="56">
        <f t="shared" si="22"/>
        <v>0</v>
      </c>
      <c r="AL73" s="12"/>
      <c r="AM73" s="26">
        <f t="shared" si="6"/>
        <v>0</v>
      </c>
      <c r="AN73" s="5">
        <f t="shared" si="17"/>
        <v>0</v>
      </c>
      <c r="AO73" s="30" t="e">
        <f t="shared" si="7"/>
        <v>#DIV/0!</v>
      </c>
      <c r="AP73" s="12"/>
      <c r="AQ73" s="12"/>
      <c r="AR73" s="15"/>
      <c r="AS73" s="26">
        <f t="shared" si="34"/>
        <v>0</v>
      </c>
      <c r="AT73" s="56">
        <f t="shared" si="35"/>
        <v>77.5</v>
      </c>
      <c r="AU73" s="12"/>
      <c r="AV73" s="12"/>
      <c r="AW73" s="26">
        <f t="shared" si="23"/>
        <v>1</v>
      </c>
      <c r="AX73" s="5">
        <f t="shared" si="24"/>
        <v>0</v>
      </c>
      <c r="AY73" s="5">
        <f t="shared" si="25"/>
        <v>1</v>
      </c>
      <c r="AZ73" s="5">
        <f t="shared" si="26"/>
        <v>0</v>
      </c>
      <c r="BA73" s="56">
        <f t="shared" si="27"/>
        <v>0</v>
      </c>
      <c r="BB73" s="12"/>
      <c r="BC73" s="26">
        <f t="shared" si="8"/>
        <v>0</v>
      </c>
      <c r="BD73" s="5">
        <f t="shared" si="14"/>
        <v>0</v>
      </c>
      <c r="BE73" s="30" t="e">
        <f t="shared" si="9"/>
        <v>#DIV/0!</v>
      </c>
      <c r="BF73" s="12"/>
      <c r="BG73" s="12"/>
      <c r="BH73" s="15"/>
      <c r="BI73" s="26">
        <f t="shared" si="28"/>
        <v>0</v>
      </c>
      <c r="BJ73" s="56">
        <f t="shared" si="36"/>
        <v>77.5</v>
      </c>
      <c r="BK73" s="12"/>
      <c r="BL73" s="12"/>
      <c r="BM73" s="26">
        <f t="shared" si="29"/>
        <v>1</v>
      </c>
      <c r="BN73" s="5">
        <f t="shared" si="30"/>
        <v>0</v>
      </c>
      <c r="BO73" s="5">
        <f t="shared" si="31"/>
        <v>1</v>
      </c>
      <c r="BP73" s="5">
        <f t="shared" si="32"/>
        <v>0</v>
      </c>
      <c r="BQ73" s="56">
        <f t="shared" si="33"/>
        <v>0</v>
      </c>
      <c r="BR73" s="15"/>
      <c r="BT73" s="59" t="s">
        <v>147</v>
      </c>
    </row>
    <row r="74" spans="1:72" x14ac:dyDescent="0.25">
      <c r="M74" s="65">
        <v>79</v>
      </c>
      <c r="N74" s="102">
        <f>BlankTallySheet!E69</f>
        <v>0</v>
      </c>
      <c r="O74" s="102">
        <f>BlankTallySheet!H69</f>
        <v>0</v>
      </c>
      <c r="P74" s="102">
        <f>BlankTallySheet!F69</f>
        <v>0</v>
      </c>
      <c r="Q74" s="102">
        <f>BlankTallySheet!I69</f>
        <v>0</v>
      </c>
      <c r="R74" s="102">
        <f t="shared" si="10"/>
        <v>0</v>
      </c>
      <c r="S74" s="102">
        <f t="shared" si="11"/>
        <v>0</v>
      </c>
      <c r="T74" s="102">
        <f t="shared" si="12"/>
        <v>0</v>
      </c>
      <c r="U74" s="4">
        <f t="shared" ref="U74:U90" si="38">N74+O74</f>
        <v>0</v>
      </c>
      <c r="V74" s="9">
        <f t="shared" ref="V74:V90" si="39">P74+Q74</f>
        <v>0</v>
      </c>
      <c r="W74" s="26">
        <f t="shared" ref="W74:W90" si="40">U74*$M74</f>
        <v>0</v>
      </c>
      <c r="X74" s="5">
        <f t="shared" si="16"/>
        <v>0</v>
      </c>
      <c r="Y74" s="30" t="e">
        <f t="shared" ref="Y74:Y90" si="41">(X74/$U$91)*100</f>
        <v>#DIV/0!</v>
      </c>
      <c r="Z74" s="12"/>
      <c r="AA74" s="12"/>
      <c r="AB74" s="15"/>
      <c r="AC74" s="26">
        <f t="shared" si="37"/>
        <v>0</v>
      </c>
      <c r="AD74" s="56">
        <f t="shared" ref="AD74:AD86" si="42">IF(AC74=MAX($AC$10:$AC$90),M74-0.5,"")</f>
        <v>78.5</v>
      </c>
      <c r="AE74" s="12"/>
      <c r="AF74" s="12"/>
      <c r="AG74" s="26">
        <f t="shared" si="18"/>
        <v>1</v>
      </c>
      <c r="AH74" s="5">
        <f t="shared" si="19"/>
        <v>0</v>
      </c>
      <c r="AI74" s="5">
        <f t="shared" si="20"/>
        <v>1</v>
      </c>
      <c r="AJ74" s="5">
        <f t="shared" si="21"/>
        <v>0</v>
      </c>
      <c r="AK74" s="56">
        <f t="shared" si="22"/>
        <v>0</v>
      </c>
      <c r="AL74" s="12"/>
      <c r="AM74" s="26">
        <f t="shared" ref="AM74:AM90" si="43">V74*$M74</f>
        <v>0</v>
      </c>
      <c r="AN74" s="5">
        <f t="shared" si="17"/>
        <v>0</v>
      </c>
      <c r="AO74" s="30" t="e">
        <f t="shared" ref="AO74:AO90" si="44">(AN74/$V$91)*100</f>
        <v>#DIV/0!</v>
      </c>
      <c r="AP74" s="12"/>
      <c r="AQ74" s="12"/>
      <c r="AR74" s="15"/>
      <c r="AS74" s="26">
        <f t="shared" si="34"/>
        <v>0</v>
      </c>
      <c r="AT74" s="56">
        <f t="shared" si="35"/>
        <v>78.5</v>
      </c>
      <c r="AU74" s="12"/>
      <c r="AV74" s="12"/>
      <c r="AW74" s="26">
        <f t="shared" si="23"/>
        <v>1</v>
      </c>
      <c r="AX74" s="5">
        <f t="shared" si="24"/>
        <v>0</v>
      </c>
      <c r="AY74" s="5">
        <f t="shared" si="25"/>
        <v>1</v>
      </c>
      <c r="AZ74" s="5">
        <f t="shared" si="26"/>
        <v>0</v>
      </c>
      <c r="BA74" s="56">
        <f t="shared" si="27"/>
        <v>0</v>
      </c>
      <c r="BB74" s="12"/>
      <c r="BC74" s="26">
        <f t="shared" ref="BC74:BC90" si="45">T74*$M74</f>
        <v>0</v>
      </c>
      <c r="BD74" s="5">
        <f t="shared" si="14"/>
        <v>0</v>
      </c>
      <c r="BE74" s="30" t="e">
        <f t="shared" ref="BE74:BE90" si="46">(BD74/$T$91)*100</f>
        <v>#DIV/0!</v>
      </c>
      <c r="BF74" s="12"/>
      <c r="BG74" s="12"/>
      <c r="BH74" s="15"/>
      <c r="BI74" s="26">
        <f t="shared" si="28"/>
        <v>0</v>
      </c>
      <c r="BJ74" s="56">
        <f t="shared" si="36"/>
        <v>78.5</v>
      </c>
      <c r="BK74" s="12"/>
      <c r="BL74" s="12"/>
      <c r="BM74" s="26">
        <f t="shared" si="29"/>
        <v>1</v>
      </c>
      <c r="BN74" s="5">
        <f t="shared" si="30"/>
        <v>0</v>
      </c>
      <c r="BO74" s="5">
        <f t="shared" si="31"/>
        <v>1</v>
      </c>
      <c r="BP74" s="5">
        <f t="shared" si="32"/>
        <v>0</v>
      </c>
      <c r="BQ74" s="56">
        <f t="shared" si="33"/>
        <v>0</v>
      </c>
      <c r="BR74" s="15"/>
      <c r="BT74" s="59" t="s">
        <v>148</v>
      </c>
    </row>
    <row r="75" spans="1:72" x14ac:dyDescent="0.25">
      <c r="M75" s="69">
        <v>80</v>
      </c>
      <c r="N75" s="102">
        <f>BlankTallySheet!E70</f>
        <v>0</v>
      </c>
      <c r="O75" s="102">
        <f>BlankTallySheet!H70</f>
        <v>0</v>
      </c>
      <c r="P75" s="102">
        <f>BlankTallySheet!F70</f>
        <v>0</v>
      </c>
      <c r="Q75" s="102">
        <f>BlankTallySheet!I70</f>
        <v>0</v>
      </c>
      <c r="R75" s="102">
        <f t="shared" ref="R75:R90" si="47">N75+P75</f>
        <v>0</v>
      </c>
      <c r="S75" s="102">
        <f t="shared" ref="S75:S90" si="48">O75+Q75</f>
        <v>0</v>
      </c>
      <c r="T75" s="102">
        <f t="shared" ref="T75:T90" si="49">SUM(R75:S75)</f>
        <v>0</v>
      </c>
      <c r="U75" s="4">
        <f t="shared" si="38"/>
        <v>0</v>
      </c>
      <c r="V75" s="9">
        <f t="shared" si="39"/>
        <v>0</v>
      </c>
      <c r="W75" s="26">
        <f t="shared" si="40"/>
        <v>0</v>
      </c>
      <c r="X75" s="5">
        <f t="shared" si="16"/>
        <v>0</v>
      </c>
      <c r="Y75" s="30" t="e">
        <f t="shared" si="41"/>
        <v>#DIV/0!</v>
      </c>
      <c r="Z75" s="12"/>
      <c r="AA75" s="12"/>
      <c r="AB75" s="15"/>
      <c r="AC75" s="26">
        <f t="shared" si="37"/>
        <v>0</v>
      </c>
      <c r="AD75" s="56">
        <f t="shared" si="42"/>
        <v>79.5</v>
      </c>
      <c r="AE75" s="12"/>
      <c r="AF75" s="12"/>
      <c r="AG75" s="26">
        <f t="shared" si="18"/>
        <v>1</v>
      </c>
      <c r="AH75" s="5">
        <f t="shared" si="19"/>
        <v>0</v>
      </c>
      <c r="AI75" s="5">
        <f t="shared" si="20"/>
        <v>1</v>
      </c>
      <c r="AJ75" s="5">
        <f t="shared" si="21"/>
        <v>0</v>
      </c>
      <c r="AK75" s="56">
        <f t="shared" si="22"/>
        <v>0</v>
      </c>
      <c r="AL75" s="12"/>
      <c r="AM75" s="26">
        <f t="shared" si="43"/>
        <v>0</v>
      </c>
      <c r="AN75" s="5">
        <f t="shared" si="17"/>
        <v>0</v>
      </c>
      <c r="AO75" s="30" t="e">
        <f t="shared" si="44"/>
        <v>#DIV/0!</v>
      </c>
      <c r="AP75" s="12"/>
      <c r="AQ75" s="12"/>
      <c r="AR75" s="15"/>
      <c r="AS75" s="26">
        <f t="shared" si="34"/>
        <v>0</v>
      </c>
      <c r="AT75" s="56">
        <f t="shared" si="35"/>
        <v>79.5</v>
      </c>
      <c r="AU75" s="12"/>
      <c r="AV75" s="12"/>
      <c r="AW75" s="26">
        <f t="shared" si="23"/>
        <v>1</v>
      </c>
      <c r="AX75" s="5">
        <f t="shared" si="24"/>
        <v>0</v>
      </c>
      <c r="AY75" s="5">
        <f t="shared" si="25"/>
        <v>1</v>
      </c>
      <c r="AZ75" s="5">
        <f t="shared" si="26"/>
        <v>0</v>
      </c>
      <c r="BA75" s="56">
        <f t="shared" si="27"/>
        <v>0</v>
      </c>
      <c r="BB75" s="12"/>
      <c r="BC75" s="26">
        <f t="shared" si="45"/>
        <v>0</v>
      </c>
      <c r="BD75" s="5">
        <f t="shared" ref="BD75:BD90" si="50">T75+BD74</f>
        <v>0</v>
      </c>
      <c r="BE75" s="30" t="e">
        <f t="shared" si="46"/>
        <v>#DIV/0!</v>
      </c>
      <c r="BF75" s="12"/>
      <c r="BG75" s="12"/>
      <c r="BH75" s="15"/>
      <c r="BI75" s="26">
        <f t="shared" si="28"/>
        <v>0</v>
      </c>
      <c r="BJ75" s="56">
        <f t="shared" si="36"/>
        <v>79.5</v>
      </c>
      <c r="BK75" s="12"/>
      <c r="BL75" s="12"/>
      <c r="BM75" s="26">
        <f t="shared" si="29"/>
        <v>1</v>
      </c>
      <c r="BN75" s="5">
        <f t="shared" si="30"/>
        <v>0</v>
      </c>
      <c r="BO75" s="5">
        <f t="shared" si="31"/>
        <v>1</v>
      </c>
      <c r="BP75" s="5">
        <f t="shared" si="32"/>
        <v>0</v>
      </c>
      <c r="BQ75" s="56">
        <f t="shared" si="33"/>
        <v>0</v>
      </c>
      <c r="BR75" s="15"/>
      <c r="BT75" s="59" t="s">
        <v>149</v>
      </c>
    </row>
    <row r="76" spans="1:72" x14ac:dyDescent="0.25">
      <c r="M76" s="65">
        <v>81</v>
      </c>
      <c r="N76" s="102">
        <f>BlankTallySheet!E71</f>
        <v>0</v>
      </c>
      <c r="O76" s="102">
        <f>BlankTallySheet!H71</f>
        <v>0</v>
      </c>
      <c r="P76" s="102">
        <f>BlankTallySheet!F71</f>
        <v>0</v>
      </c>
      <c r="Q76" s="102">
        <f>BlankTallySheet!I71</f>
        <v>0</v>
      </c>
      <c r="R76" s="102">
        <f t="shared" si="47"/>
        <v>0</v>
      </c>
      <c r="S76" s="102">
        <f t="shared" si="48"/>
        <v>0</v>
      </c>
      <c r="T76" s="102">
        <f t="shared" si="49"/>
        <v>0</v>
      </c>
      <c r="U76" s="4">
        <f t="shared" si="38"/>
        <v>0</v>
      </c>
      <c r="V76" s="9">
        <f t="shared" si="39"/>
        <v>0</v>
      </c>
      <c r="W76" s="26">
        <f t="shared" si="40"/>
        <v>0</v>
      </c>
      <c r="X76" s="5">
        <f t="shared" si="16"/>
        <v>0</v>
      </c>
      <c r="Y76" s="30" t="e">
        <f t="shared" si="41"/>
        <v>#DIV/0!</v>
      </c>
      <c r="Z76" s="12"/>
      <c r="AA76" s="12"/>
      <c r="AB76" s="15"/>
      <c r="AC76" s="26">
        <f t="shared" si="37"/>
        <v>0</v>
      </c>
      <c r="AD76" s="56">
        <f t="shared" si="42"/>
        <v>80.5</v>
      </c>
      <c r="AE76" s="12"/>
      <c r="AF76" s="12"/>
      <c r="AG76" s="26">
        <f t="shared" si="18"/>
        <v>1</v>
      </c>
      <c r="AH76" s="5">
        <f t="shared" si="19"/>
        <v>0</v>
      </c>
      <c r="AI76" s="5">
        <f t="shared" si="20"/>
        <v>1</v>
      </c>
      <c r="AJ76" s="5">
        <f t="shared" si="21"/>
        <v>0</v>
      </c>
      <c r="AK76" s="56">
        <f t="shared" si="22"/>
        <v>0</v>
      </c>
      <c r="AL76" s="12"/>
      <c r="AM76" s="26">
        <f t="shared" si="43"/>
        <v>0</v>
      </c>
      <c r="AN76" s="5">
        <f t="shared" si="17"/>
        <v>0</v>
      </c>
      <c r="AO76" s="30" t="e">
        <f t="shared" si="44"/>
        <v>#DIV/0!</v>
      </c>
      <c r="AP76" s="12"/>
      <c r="AQ76" s="12"/>
      <c r="AR76" s="15"/>
      <c r="AS76" s="26">
        <f t="shared" si="34"/>
        <v>0</v>
      </c>
      <c r="AT76" s="56">
        <f t="shared" si="35"/>
        <v>80.5</v>
      </c>
      <c r="AU76" s="12"/>
      <c r="AV76" s="12"/>
      <c r="AW76" s="26">
        <f t="shared" si="23"/>
        <v>1</v>
      </c>
      <c r="AX76" s="5">
        <f t="shared" si="24"/>
        <v>0</v>
      </c>
      <c r="AY76" s="5">
        <f t="shared" si="25"/>
        <v>1</v>
      </c>
      <c r="AZ76" s="5">
        <f t="shared" si="26"/>
        <v>0</v>
      </c>
      <c r="BA76" s="56">
        <f t="shared" si="27"/>
        <v>0</v>
      </c>
      <c r="BB76" s="12"/>
      <c r="BC76" s="26">
        <f t="shared" si="45"/>
        <v>0</v>
      </c>
      <c r="BD76" s="5">
        <f t="shared" si="50"/>
        <v>0</v>
      </c>
      <c r="BE76" s="30" t="e">
        <f t="shared" si="46"/>
        <v>#DIV/0!</v>
      </c>
      <c r="BF76" s="12"/>
      <c r="BG76" s="12"/>
      <c r="BH76" s="15"/>
      <c r="BI76" s="26">
        <f t="shared" si="28"/>
        <v>0</v>
      </c>
      <c r="BJ76" s="56">
        <f t="shared" si="36"/>
        <v>80.5</v>
      </c>
      <c r="BK76" s="12"/>
      <c r="BL76" s="12"/>
      <c r="BM76" s="26">
        <f t="shared" si="29"/>
        <v>1</v>
      </c>
      <c r="BN76" s="5">
        <f t="shared" si="30"/>
        <v>0</v>
      </c>
      <c r="BO76" s="5">
        <f t="shared" si="31"/>
        <v>1</v>
      </c>
      <c r="BP76" s="5">
        <f t="shared" si="32"/>
        <v>0</v>
      </c>
      <c r="BQ76" s="56">
        <f t="shared" si="33"/>
        <v>0</v>
      </c>
      <c r="BR76" s="15"/>
      <c r="BT76" s="59" t="s">
        <v>66</v>
      </c>
    </row>
    <row r="77" spans="1:72" ht="15.75" customHeight="1" x14ac:dyDescent="0.25">
      <c r="B77" s="85"/>
      <c r="C77" s="85"/>
      <c r="D77" s="85"/>
      <c r="E77" s="85"/>
      <c r="J77" s="85"/>
      <c r="K77" s="85"/>
      <c r="L77" s="86"/>
      <c r="M77" s="69">
        <v>82</v>
      </c>
      <c r="N77" s="102">
        <f>BlankTallySheet!E72</f>
        <v>0</v>
      </c>
      <c r="O77" s="102">
        <f>BlankTallySheet!H72</f>
        <v>0</v>
      </c>
      <c r="P77" s="102">
        <f>BlankTallySheet!F72</f>
        <v>0</v>
      </c>
      <c r="Q77" s="102">
        <f>BlankTallySheet!I72</f>
        <v>0</v>
      </c>
      <c r="R77" s="102">
        <f t="shared" si="47"/>
        <v>0</v>
      </c>
      <c r="S77" s="102">
        <f t="shared" si="48"/>
        <v>0</v>
      </c>
      <c r="T77" s="102">
        <f t="shared" si="49"/>
        <v>0</v>
      </c>
      <c r="U77" s="4">
        <f t="shared" si="38"/>
        <v>0</v>
      </c>
      <c r="V77" s="9">
        <f t="shared" si="39"/>
        <v>0</v>
      </c>
      <c r="W77" s="26">
        <f t="shared" si="40"/>
        <v>0</v>
      </c>
      <c r="X77" s="5">
        <f t="shared" si="16"/>
        <v>0</v>
      </c>
      <c r="Y77" s="30" t="e">
        <f t="shared" si="41"/>
        <v>#DIV/0!</v>
      </c>
      <c r="Z77" s="12"/>
      <c r="AA77" s="12"/>
      <c r="AB77" s="15"/>
      <c r="AC77" s="26">
        <f t="shared" si="37"/>
        <v>0</v>
      </c>
      <c r="AD77" s="56">
        <f t="shared" si="42"/>
        <v>81.5</v>
      </c>
      <c r="AE77" s="12"/>
      <c r="AF77" s="12"/>
      <c r="AG77" s="26">
        <f t="shared" si="18"/>
        <v>1</v>
      </c>
      <c r="AH77" s="5">
        <f t="shared" si="19"/>
        <v>0</v>
      </c>
      <c r="AI77" s="5">
        <f t="shared" si="20"/>
        <v>1</v>
      </c>
      <c r="AJ77" s="5">
        <f t="shared" si="21"/>
        <v>0</v>
      </c>
      <c r="AK77" s="56">
        <f t="shared" si="22"/>
        <v>0</v>
      </c>
      <c r="AL77" s="12"/>
      <c r="AM77" s="26">
        <f t="shared" si="43"/>
        <v>0</v>
      </c>
      <c r="AN77" s="5">
        <f t="shared" si="17"/>
        <v>0</v>
      </c>
      <c r="AO77" s="30" t="e">
        <f t="shared" si="44"/>
        <v>#DIV/0!</v>
      </c>
      <c r="AP77" s="12"/>
      <c r="AQ77" s="12"/>
      <c r="AR77" s="15"/>
      <c r="AS77" s="26">
        <f t="shared" si="34"/>
        <v>0</v>
      </c>
      <c r="AT77" s="56">
        <f t="shared" si="35"/>
        <v>81.5</v>
      </c>
      <c r="AU77" s="12"/>
      <c r="AV77" s="12"/>
      <c r="AW77" s="26">
        <f t="shared" si="23"/>
        <v>1</v>
      </c>
      <c r="AX77" s="5">
        <f t="shared" si="24"/>
        <v>0</v>
      </c>
      <c r="AY77" s="5">
        <f t="shared" si="25"/>
        <v>1</v>
      </c>
      <c r="AZ77" s="5">
        <f t="shared" si="26"/>
        <v>0</v>
      </c>
      <c r="BA77" s="56">
        <f t="shared" si="27"/>
        <v>0</v>
      </c>
      <c r="BB77" s="12"/>
      <c r="BC77" s="26">
        <f t="shared" si="45"/>
        <v>0</v>
      </c>
      <c r="BD77" s="5">
        <f t="shared" si="50"/>
        <v>0</v>
      </c>
      <c r="BE77" s="30" t="e">
        <f t="shared" si="46"/>
        <v>#DIV/0!</v>
      </c>
      <c r="BF77" s="12"/>
      <c r="BG77" s="12"/>
      <c r="BH77" s="15"/>
      <c r="BI77" s="26">
        <f t="shared" si="28"/>
        <v>0</v>
      </c>
      <c r="BJ77" s="56">
        <f t="shared" si="36"/>
        <v>81.5</v>
      </c>
      <c r="BK77" s="12"/>
      <c r="BL77" s="12"/>
      <c r="BM77" s="26">
        <f t="shared" si="29"/>
        <v>1</v>
      </c>
      <c r="BN77" s="5">
        <f t="shared" si="30"/>
        <v>0</v>
      </c>
      <c r="BO77" s="5">
        <f t="shared" si="31"/>
        <v>1</v>
      </c>
      <c r="BP77" s="5">
        <f t="shared" si="32"/>
        <v>0</v>
      </c>
      <c r="BQ77" s="56">
        <f t="shared" si="33"/>
        <v>0</v>
      </c>
      <c r="BR77" s="15"/>
      <c r="BT77" s="59" t="s">
        <v>65</v>
      </c>
    </row>
    <row r="78" spans="1:72" ht="15.75" customHeight="1" x14ac:dyDescent="0.25">
      <c r="B78" s="85"/>
      <c r="C78" s="85"/>
      <c r="D78" s="85"/>
      <c r="E78" s="85"/>
      <c r="J78" s="85"/>
      <c r="K78" s="85"/>
      <c r="L78" s="86"/>
      <c r="M78" s="65">
        <v>83</v>
      </c>
      <c r="N78" s="102">
        <f>BlankTallySheet!E73</f>
        <v>0</v>
      </c>
      <c r="O78" s="102">
        <f>BlankTallySheet!H73</f>
        <v>0</v>
      </c>
      <c r="P78" s="102">
        <f>BlankTallySheet!F73</f>
        <v>0</v>
      </c>
      <c r="Q78" s="102">
        <f>BlankTallySheet!I73</f>
        <v>0</v>
      </c>
      <c r="R78" s="102">
        <f t="shared" si="47"/>
        <v>0</v>
      </c>
      <c r="S78" s="102">
        <f t="shared" si="48"/>
        <v>0</v>
      </c>
      <c r="T78" s="102">
        <f t="shared" si="49"/>
        <v>0</v>
      </c>
      <c r="U78" s="4">
        <f t="shared" si="38"/>
        <v>0</v>
      </c>
      <c r="V78" s="9">
        <f t="shared" si="39"/>
        <v>0</v>
      </c>
      <c r="W78" s="26">
        <f t="shared" si="40"/>
        <v>0</v>
      </c>
      <c r="X78" s="5">
        <f t="shared" ref="X78:X90" si="51">X77+U78</f>
        <v>0</v>
      </c>
      <c r="Y78" s="30" t="e">
        <f t="shared" si="41"/>
        <v>#DIV/0!</v>
      </c>
      <c r="Z78" s="12"/>
      <c r="AA78" s="12"/>
      <c r="AB78" s="15"/>
      <c r="AC78" s="26">
        <f t="shared" si="37"/>
        <v>0</v>
      </c>
      <c r="AD78" s="56">
        <f t="shared" si="42"/>
        <v>82.5</v>
      </c>
      <c r="AE78" s="12"/>
      <c r="AF78" s="12"/>
      <c r="AG78" s="26">
        <f t="shared" si="18"/>
        <v>1</v>
      </c>
      <c r="AH78" s="5">
        <f t="shared" si="19"/>
        <v>0</v>
      </c>
      <c r="AI78" s="5">
        <f t="shared" si="20"/>
        <v>1</v>
      </c>
      <c r="AJ78" s="5">
        <f t="shared" si="21"/>
        <v>0</v>
      </c>
      <c r="AK78" s="56">
        <f t="shared" si="22"/>
        <v>0</v>
      </c>
      <c r="AL78" s="12"/>
      <c r="AM78" s="26">
        <f t="shared" si="43"/>
        <v>0</v>
      </c>
      <c r="AN78" s="5">
        <f t="shared" ref="AN78:AN90" si="52">V78+AN77</f>
        <v>0</v>
      </c>
      <c r="AO78" s="30" t="e">
        <f t="shared" si="44"/>
        <v>#DIV/0!</v>
      </c>
      <c r="AP78" s="12"/>
      <c r="AQ78" s="12"/>
      <c r="AR78" s="15"/>
      <c r="AS78" s="26">
        <f t="shared" si="34"/>
        <v>0</v>
      </c>
      <c r="AT78" s="56">
        <f t="shared" si="35"/>
        <v>82.5</v>
      </c>
      <c r="AU78" s="12"/>
      <c r="AV78" s="12"/>
      <c r="AW78" s="26">
        <f t="shared" si="23"/>
        <v>1</v>
      </c>
      <c r="AX78" s="5">
        <f t="shared" si="24"/>
        <v>0</v>
      </c>
      <c r="AY78" s="5">
        <f t="shared" si="25"/>
        <v>1</v>
      </c>
      <c r="AZ78" s="5">
        <f t="shared" si="26"/>
        <v>0</v>
      </c>
      <c r="BA78" s="56">
        <f t="shared" si="27"/>
        <v>0</v>
      </c>
      <c r="BB78" s="12"/>
      <c r="BC78" s="26">
        <f t="shared" si="45"/>
        <v>0</v>
      </c>
      <c r="BD78" s="5">
        <f t="shared" si="50"/>
        <v>0</v>
      </c>
      <c r="BE78" s="30" t="e">
        <f t="shared" si="46"/>
        <v>#DIV/0!</v>
      </c>
      <c r="BF78" s="12"/>
      <c r="BG78" s="12"/>
      <c r="BH78" s="15"/>
      <c r="BI78" s="26">
        <f t="shared" si="28"/>
        <v>0</v>
      </c>
      <c r="BJ78" s="56">
        <f t="shared" si="36"/>
        <v>82.5</v>
      </c>
      <c r="BK78" s="12"/>
      <c r="BL78" s="12"/>
      <c r="BM78" s="26">
        <f t="shared" si="29"/>
        <v>1</v>
      </c>
      <c r="BN78" s="5">
        <f t="shared" si="30"/>
        <v>0</v>
      </c>
      <c r="BO78" s="5">
        <f t="shared" si="31"/>
        <v>1</v>
      </c>
      <c r="BP78" s="5">
        <f t="shared" si="32"/>
        <v>0</v>
      </c>
      <c r="BQ78" s="56">
        <f t="shared" si="33"/>
        <v>0</v>
      </c>
      <c r="BR78" s="15"/>
      <c r="BT78" s="59" t="s">
        <v>150</v>
      </c>
    </row>
    <row r="79" spans="1:72" ht="15.75" customHeight="1" x14ac:dyDescent="0.25">
      <c r="A79" s="85"/>
      <c r="B79" s="85"/>
      <c r="C79" s="85"/>
      <c r="D79" s="85"/>
      <c r="E79" s="85"/>
      <c r="J79" s="85"/>
      <c r="K79" s="85"/>
      <c r="L79" s="86"/>
      <c r="M79" s="69">
        <v>84</v>
      </c>
      <c r="N79" s="102">
        <f>BlankTallySheet!E74</f>
        <v>0</v>
      </c>
      <c r="O79" s="102">
        <f>BlankTallySheet!H74</f>
        <v>0</v>
      </c>
      <c r="P79" s="102">
        <f>BlankTallySheet!F74</f>
        <v>0</v>
      </c>
      <c r="Q79" s="102">
        <f>BlankTallySheet!I74</f>
        <v>0</v>
      </c>
      <c r="R79" s="102">
        <f t="shared" si="47"/>
        <v>0</v>
      </c>
      <c r="S79" s="102">
        <f t="shared" si="48"/>
        <v>0</v>
      </c>
      <c r="T79" s="102">
        <f t="shared" si="49"/>
        <v>0</v>
      </c>
      <c r="U79" s="4">
        <f t="shared" si="38"/>
        <v>0</v>
      </c>
      <c r="V79" s="9">
        <f t="shared" si="39"/>
        <v>0</v>
      </c>
      <c r="W79" s="26">
        <f t="shared" si="40"/>
        <v>0</v>
      </c>
      <c r="X79" s="5">
        <f t="shared" si="51"/>
        <v>0</v>
      </c>
      <c r="Y79" s="30" t="e">
        <f t="shared" si="41"/>
        <v>#DIV/0!</v>
      </c>
      <c r="Z79" s="12"/>
      <c r="AA79" s="12"/>
      <c r="AB79" s="15"/>
      <c r="AC79" s="26">
        <f t="shared" si="37"/>
        <v>0</v>
      </c>
      <c r="AD79" s="56">
        <f t="shared" si="42"/>
        <v>83.5</v>
      </c>
      <c r="AE79" s="12"/>
      <c r="AF79" s="12"/>
      <c r="AG79" s="26">
        <f t="shared" ref="AG79:AG86" si="53">IF($M79&gt;=$B$30,1,0)</f>
        <v>1</v>
      </c>
      <c r="AH79" s="5">
        <f t="shared" ref="AH79:AH86" si="54">IF($M79&lt;=$D$30,1,0)</f>
        <v>0</v>
      </c>
      <c r="AI79" s="5">
        <f t="shared" ref="AI79:AI86" si="55">AG79+AH79</f>
        <v>1</v>
      </c>
      <c r="AJ79" s="5">
        <f t="shared" ref="AJ79:AJ86" si="56">IF(AI79=2,U79,0)</f>
        <v>0</v>
      </c>
      <c r="AK79" s="56">
        <f t="shared" ref="AK79:AK86" si="57">IF(AG79=1,U79,0)</f>
        <v>0</v>
      </c>
      <c r="AL79" s="12"/>
      <c r="AM79" s="26">
        <f t="shared" si="43"/>
        <v>0</v>
      </c>
      <c r="AN79" s="5">
        <f t="shared" si="52"/>
        <v>0</v>
      </c>
      <c r="AO79" s="30" t="e">
        <f t="shared" si="44"/>
        <v>#DIV/0!</v>
      </c>
      <c r="AP79" s="12"/>
      <c r="AQ79" s="12"/>
      <c r="AR79" s="15"/>
      <c r="AS79" s="26">
        <f t="shared" si="34"/>
        <v>0</v>
      </c>
      <c r="AT79" s="56">
        <f t="shared" si="35"/>
        <v>83.5</v>
      </c>
      <c r="AU79" s="12"/>
      <c r="AV79" s="12"/>
      <c r="AW79" s="26">
        <f t="shared" ref="AW79:AW86" si="58">IF($M79&gt;=$G$30,1,0)</f>
        <v>1</v>
      </c>
      <c r="AX79" s="5">
        <f t="shared" ref="AX79:AX86" si="59">IF($M79&lt;=$I$30,1,0)</f>
        <v>0</v>
      </c>
      <c r="AY79" s="5">
        <f t="shared" ref="AY79:AY86" si="60">AW79+AX79</f>
        <v>1</v>
      </c>
      <c r="AZ79" s="5">
        <f t="shared" ref="AZ79:AZ86" si="61">IF(AY79=2,V79,0)</f>
        <v>0</v>
      </c>
      <c r="BA79" s="56">
        <f t="shared" ref="BA79:BA86" si="62">IF(AW79=1,V79,0)</f>
        <v>0</v>
      </c>
      <c r="BB79" s="12"/>
      <c r="BC79" s="26">
        <f t="shared" si="45"/>
        <v>0</v>
      </c>
      <c r="BD79" s="5">
        <f t="shared" si="50"/>
        <v>0</v>
      </c>
      <c r="BE79" s="30" t="e">
        <f t="shared" si="46"/>
        <v>#DIV/0!</v>
      </c>
      <c r="BF79" s="12"/>
      <c r="BG79" s="12"/>
      <c r="BH79" s="15"/>
      <c r="BI79" s="26">
        <f t="shared" ref="BI79:BI86" si="63">SUM(T74:T83)</f>
        <v>0</v>
      </c>
      <c r="BJ79" s="56">
        <f t="shared" si="36"/>
        <v>83.5</v>
      </c>
      <c r="BK79" s="12"/>
      <c r="BL79" s="12"/>
      <c r="BM79" s="26">
        <f t="shared" ref="BM79:BM86" si="64">IF($M79&gt;=$B$39,1,0)</f>
        <v>1</v>
      </c>
      <c r="BN79" s="5">
        <f t="shared" ref="BN79:BN86" si="65">IF($M79&lt;=$D$39,1,0)</f>
        <v>0</v>
      </c>
      <c r="BO79" s="5">
        <f t="shared" ref="BO79:BO86" si="66">BM79+BN79</f>
        <v>1</v>
      </c>
      <c r="BP79" s="5">
        <f t="shared" ref="BP79:BP86" si="67">IF(BO79=2,T79,0)</f>
        <v>0</v>
      </c>
      <c r="BQ79" s="56">
        <f t="shared" ref="BQ79:BQ86" si="68">IF(BM79=1,T79,0)</f>
        <v>0</v>
      </c>
      <c r="BR79" s="15"/>
      <c r="BT79" s="59" t="s">
        <v>64</v>
      </c>
    </row>
    <row r="80" spans="1:72" ht="15.75" customHeight="1" x14ac:dyDescent="0.25">
      <c r="A80" s="85"/>
      <c r="B80" s="85"/>
      <c r="C80" s="85"/>
      <c r="D80" s="85"/>
      <c r="E80" s="85"/>
      <c r="J80" s="85"/>
      <c r="K80" s="85"/>
      <c r="L80" s="86"/>
      <c r="M80" s="65">
        <v>85</v>
      </c>
      <c r="N80" s="102">
        <f>BlankTallySheet!E75</f>
        <v>0</v>
      </c>
      <c r="O80" s="102">
        <f>BlankTallySheet!H75</f>
        <v>0</v>
      </c>
      <c r="P80" s="102">
        <f>BlankTallySheet!F75</f>
        <v>0</v>
      </c>
      <c r="Q80" s="102">
        <f>BlankTallySheet!I75</f>
        <v>0</v>
      </c>
      <c r="R80" s="102">
        <f t="shared" si="47"/>
        <v>0</v>
      </c>
      <c r="S80" s="102">
        <f t="shared" si="48"/>
        <v>0</v>
      </c>
      <c r="T80" s="102">
        <f t="shared" si="49"/>
        <v>0</v>
      </c>
      <c r="U80" s="4">
        <f t="shared" si="38"/>
        <v>0</v>
      </c>
      <c r="V80" s="9">
        <f t="shared" si="39"/>
        <v>0</v>
      </c>
      <c r="W80" s="26">
        <f t="shared" si="40"/>
        <v>0</v>
      </c>
      <c r="X80" s="5">
        <f t="shared" si="51"/>
        <v>0</v>
      </c>
      <c r="Y80" s="30" t="e">
        <f t="shared" si="41"/>
        <v>#DIV/0!</v>
      </c>
      <c r="Z80" s="12"/>
      <c r="AA80" s="12"/>
      <c r="AB80" s="15"/>
      <c r="AC80" s="26">
        <f t="shared" si="37"/>
        <v>0</v>
      </c>
      <c r="AD80" s="56">
        <f t="shared" si="42"/>
        <v>84.5</v>
      </c>
      <c r="AE80" s="12"/>
      <c r="AF80" s="12"/>
      <c r="AG80" s="26">
        <f t="shared" si="53"/>
        <v>1</v>
      </c>
      <c r="AH80" s="5">
        <f t="shared" si="54"/>
        <v>0</v>
      </c>
      <c r="AI80" s="5">
        <f t="shared" si="55"/>
        <v>1</v>
      </c>
      <c r="AJ80" s="5">
        <f t="shared" si="56"/>
        <v>0</v>
      </c>
      <c r="AK80" s="56">
        <f t="shared" si="57"/>
        <v>0</v>
      </c>
      <c r="AL80" s="12"/>
      <c r="AM80" s="26">
        <f t="shared" si="43"/>
        <v>0</v>
      </c>
      <c r="AN80" s="5">
        <f t="shared" si="52"/>
        <v>0</v>
      </c>
      <c r="AO80" s="30" t="e">
        <f t="shared" si="44"/>
        <v>#DIV/0!</v>
      </c>
      <c r="AP80" s="12"/>
      <c r="AQ80" s="12"/>
      <c r="AR80" s="15"/>
      <c r="AS80" s="26">
        <f t="shared" si="34"/>
        <v>0</v>
      </c>
      <c r="AT80" s="56">
        <f t="shared" si="35"/>
        <v>84.5</v>
      </c>
      <c r="AU80" s="12"/>
      <c r="AV80" s="12"/>
      <c r="AW80" s="26">
        <f t="shared" si="58"/>
        <v>1</v>
      </c>
      <c r="AX80" s="5">
        <f t="shared" si="59"/>
        <v>0</v>
      </c>
      <c r="AY80" s="5">
        <f t="shared" si="60"/>
        <v>1</v>
      </c>
      <c r="AZ80" s="5">
        <f t="shared" si="61"/>
        <v>0</v>
      </c>
      <c r="BA80" s="56">
        <f t="shared" si="62"/>
        <v>0</v>
      </c>
      <c r="BB80" s="12"/>
      <c r="BC80" s="26">
        <f t="shared" si="45"/>
        <v>0</v>
      </c>
      <c r="BD80" s="5">
        <f t="shared" si="50"/>
        <v>0</v>
      </c>
      <c r="BE80" s="30" t="e">
        <f t="shared" si="46"/>
        <v>#DIV/0!</v>
      </c>
      <c r="BF80" s="12"/>
      <c r="BG80" s="12"/>
      <c r="BH80" s="15"/>
      <c r="BI80" s="26">
        <f t="shared" si="63"/>
        <v>0</v>
      </c>
      <c r="BJ80" s="56">
        <f t="shared" si="36"/>
        <v>84.5</v>
      </c>
      <c r="BK80" s="12"/>
      <c r="BL80" s="12"/>
      <c r="BM80" s="26">
        <f t="shared" si="64"/>
        <v>1</v>
      </c>
      <c r="BN80" s="5">
        <f t="shared" si="65"/>
        <v>0</v>
      </c>
      <c r="BO80" s="5">
        <f t="shared" si="66"/>
        <v>1</v>
      </c>
      <c r="BP80" s="5">
        <f t="shared" si="67"/>
        <v>0</v>
      </c>
      <c r="BQ80" s="56">
        <f t="shared" si="68"/>
        <v>0</v>
      </c>
      <c r="BR80" s="15"/>
    </row>
    <row r="81" spans="1:70" ht="15.75" customHeight="1" x14ac:dyDescent="0.25">
      <c r="A81" s="85"/>
      <c r="B81" s="85"/>
      <c r="C81" s="85"/>
      <c r="D81" s="85"/>
      <c r="E81" s="85"/>
      <c r="J81" s="85"/>
      <c r="K81" s="85"/>
      <c r="L81" s="86"/>
      <c r="M81" s="69">
        <v>86</v>
      </c>
      <c r="N81" s="102">
        <f>BlankTallySheet!E76</f>
        <v>0</v>
      </c>
      <c r="O81" s="102">
        <f>BlankTallySheet!H76</f>
        <v>0</v>
      </c>
      <c r="P81" s="102">
        <f>BlankTallySheet!F76</f>
        <v>0</v>
      </c>
      <c r="Q81" s="102">
        <f>BlankTallySheet!I76</f>
        <v>0</v>
      </c>
      <c r="R81" s="102">
        <f t="shared" si="47"/>
        <v>0</v>
      </c>
      <c r="S81" s="102">
        <f t="shared" si="48"/>
        <v>0</v>
      </c>
      <c r="T81" s="102">
        <f t="shared" si="49"/>
        <v>0</v>
      </c>
      <c r="U81" s="4">
        <f t="shared" si="38"/>
        <v>0</v>
      </c>
      <c r="V81" s="9">
        <f t="shared" si="39"/>
        <v>0</v>
      </c>
      <c r="W81" s="26">
        <f t="shared" si="40"/>
        <v>0</v>
      </c>
      <c r="X81" s="5">
        <f t="shared" si="51"/>
        <v>0</v>
      </c>
      <c r="Y81" s="30" t="e">
        <f t="shared" si="41"/>
        <v>#DIV/0!</v>
      </c>
      <c r="Z81" s="12"/>
      <c r="AA81" s="12"/>
      <c r="AB81" s="15"/>
      <c r="AC81" s="26">
        <f t="shared" si="37"/>
        <v>0</v>
      </c>
      <c r="AD81" s="56">
        <f t="shared" si="42"/>
        <v>85.5</v>
      </c>
      <c r="AE81" s="12"/>
      <c r="AF81" s="12"/>
      <c r="AG81" s="26">
        <f t="shared" si="53"/>
        <v>1</v>
      </c>
      <c r="AH81" s="5">
        <f t="shared" si="54"/>
        <v>0</v>
      </c>
      <c r="AI81" s="5">
        <f t="shared" si="55"/>
        <v>1</v>
      </c>
      <c r="AJ81" s="5">
        <f t="shared" si="56"/>
        <v>0</v>
      </c>
      <c r="AK81" s="56">
        <f t="shared" si="57"/>
        <v>0</v>
      </c>
      <c r="AL81" s="12"/>
      <c r="AM81" s="26">
        <f t="shared" si="43"/>
        <v>0</v>
      </c>
      <c r="AN81" s="5">
        <f t="shared" si="52"/>
        <v>0</v>
      </c>
      <c r="AO81" s="30" t="e">
        <f t="shared" si="44"/>
        <v>#DIV/0!</v>
      </c>
      <c r="AP81" s="12"/>
      <c r="AQ81" s="12"/>
      <c r="AR81" s="15"/>
      <c r="AS81" s="26">
        <f t="shared" ref="AS81:AS86" si="69">SUM(V76:V85)</f>
        <v>0</v>
      </c>
      <c r="AT81" s="56">
        <f t="shared" ref="AT81:AT85" si="70">IF(AS81=MAX($AS$10:$AS$90),M81-0.5,"")</f>
        <v>85.5</v>
      </c>
      <c r="AU81" s="12"/>
      <c r="AV81" s="12"/>
      <c r="AW81" s="26">
        <f t="shared" si="58"/>
        <v>1</v>
      </c>
      <c r="AX81" s="5">
        <f t="shared" si="59"/>
        <v>0</v>
      </c>
      <c r="AY81" s="5">
        <f t="shared" si="60"/>
        <v>1</v>
      </c>
      <c r="AZ81" s="5">
        <f t="shared" si="61"/>
        <v>0</v>
      </c>
      <c r="BA81" s="56">
        <f t="shared" si="62"/>
        <v>0</v>
      </c>
      <c r="BB81" s="12"/>
      <c r="BC81" s="26">
        <f t="shared" si="45"/>
        <v>0</v>
      </c>
      <c r="BD81" s="5">
        <f t="shared" si="50"/>
        <v>0</v>
      </c>
      <c r="BE81" s="30" t="e">
        <f t="shared" si="46"/>
        <v>#DIV/0!</v>
      </c>
      <c r="BF81" s="12"/>
      <c r="BG81" s="12"/>
      <c r="BH81" s="15"/>
      <c r="BI81" s="26">
        <f t="shared" si="63"/>
        <v>0</v>
      </c>
      <c r="BJ81" s="56">
        <f t="shared" ref="BJ81:BJ85" si="71">IF(BI81=MAX($BI$10:$BI$90),M81-0.5,"")</f>
        <v>85.5</v>
      </c>
      <c r="BK81" s="12"/>
      <c r="BL81" s="12"/>
      <c r="BM81" s="26">
        <f t="shared" si="64"/>
        <v>1</v>
      </c>
      <c r="BN81" s="5">
        <f t="shared" si="65"/>
        <v>0</v>
      </c>
      <c r="BO81" s="5">
        <f t="shared" si="66"/>
        <v>1</v>
      </c>
      <c r="BP81" s="5">
        <f t="shared" si="67"/>
        <v>0</v>
      </c>
      <c r="BQ81" s="56">
        <f t="shared" si="68"/>
        <v>0</v>
      </c>
      <c r="BR81" s="15"/>
    </row>
    <row r="82" spans="1:70" ht="16.5" customHeight="1" x14ac:dyDescent="0.25">
      <c r="A82" s="85"/>
      <c r="B82" s="85"/>
      <c r="C82" s="85"/>
      <c r="D82" s="85"/>
      <c r="E82" s="85"/>
      <c r="J82" s="85"/>
      <c r="K82" s="85"/>
      <c r="L82" s="86"/>
      <c r="M82" s="65">
        <v>87</v>
      </c>
      <c r="N82" s="102">
        <f>BlankTallySheet!E77</f>
        <v>0</v>
      </c>
      <c r="O82" s="102">
        <f>BlankTallySheet!H77</f>
        <v>0</v>
      </c>
      <c r="P82" s="102">
        <f>BlankTallySheet!F77</f>
        <v>0</v>
      </c>
      <c r="Q82" s="102">
        <f>BlankTallySheet!I77</f>
        <v>0</v>
      </c>
      <c r="R82" s="102">
        <f t="shared" si="47"/>
        <v>0</v>
      </c>
      <c r="S82" s="102">
        <f t="shared" si="48"/>
        <v>0</v>
      </c>
      <c r="T82" s="102">
        <f t="shared" si="49"/>
        <v>0</v>
      </c>
      <c r="U82" s="4">
        <f t="shared" si="38"/>
        <v>0</v>
      </c>
      <c r="V82" s="9">
        <f t="shared" si="39"/>
        <v>0</v>
      </c>
      <c r="W82" s="26">
        <f t="shared" si="40"/>
        <v>0</v>
      </c>
      <c r="X82" s="5">
        <f t="shared" si="51"/>
        <v>0</v>
      </c>
      <c r="Y82" s="30" t="e">
        <f t="shared" si="41"/>
        <v>#DIV/0!</v>
      </c>
      <c r="Z82" s="12"/>
      <c r="AA82" s="12"/>
      <c r="AB82" s="15"/>
      <c r="AC82" s="26">
        <f t="shared" ref="AC82:AC85" si="72">SUM(U77:U86)</f>
        <v>0</v>
      </c>
      <c r="AD82" s="56">
        <f t="shared" si="42"/>
        <v>86.5</v>
      </c>
      <c r="AE82" s="12"/>
      <c r="AF82" s="12"/>
      <c r="AG82" s="26">
        <f t="shared" si="53"/>
        <v>1</v>
      </c>
      <c r="AH82" s="5">
        <f t="shared" si="54"/>
        <v>0</v>
      </c>
      <c r="AI82" s="5">
        <f t="shared" si="55"/>
        <v>1</v>
      </c>
      <c r="AJ82" s="5">
        <f t="shared" si="56"/>
        <v>0</v>
      </c>
      <c r="AK82" s="56">
        <f t="shared" si="57"/>
        <v>0</v>
      </c>
      <c r="AL82" s="12"/>
      <c r="AM82" s="26">
        <f t="shared" si="43"/>
        <v>0</v>
      </c>
      <c r="AN82" s="5">
        <f t="shared" si="52"/>
        <v>0</v>
      </c>
      <c r="AO82" s="30" t="e">
        <f t="shared" si="44"/>
        <v>#DIV/0!</v>
      </c>
      <c r="AP82" s="12"/>
      <c r="AQ82" s="12"/>
      <c r="AR82" s="15"/>
      <c r="AS82" s="26">
        <f t="shared" si="69"/>
        <v>0</v>
      </c>
      <c r="AT82" s="56">
        <f t="shared" si="70"/>
        <v>86.5</v>
      </c>
      <c r="AU82" s="12"/>
      <c r="AV82" s="12"/>
      <c r="AW82" s="26">
        <f t="shared" si="58"/>
        <v>1</v>
      </c>
      <c r="AX82" s="5">
        <f t="shared" si="59"/>
        <v>0</v>
      </c>
      <c r="AY82" s="5">
        <f t="shared" si="60"/>
        <v>1</v>
      </c>
      <c r="AZ82" s="5">
        <f t="shared" si="61"/>
        <v>0</v>
      </c>
      <c r="BA82" s="56">
        <f t="shared" si="62"/>
        <v>0</v>
      </c>
      <c r="BB82" s="12"/>
      <c r="BC82" s="26">
        <f t="shared" si="45"/>
        <v>0</v>
      </c>
      <c r="BD82" s="5">
        <f t="shared" si="50"/>
        <v>0</v>
      </c>
      <c r="BE82" s="30" t="e">
        <f t="shared" si="46"/>
        <v>#DIV/0!</v>
      </c>
      <c r="BF82" s="12"/>
      <c r="BG82" s="12"/>
      <c r="BH82" s="15"/>
      <c r="BI82" s="26">
        <f t="shared" si="63"/>
        <v>0</v>
      </c>
      <c r="BJ82" s="56">
        <f t="shared" si="71"/>
        <v>86.5</v>
      </c>
      <c r="BK82" s="12"/>
      <c r="BL82" s="12"/>
      <c r="BM82" s="26">
        <f t="shared" si="64"/>
        <v>1</v>
      </c>
      <c r="BN82" s="5">
        <f t="shared" si="65"/>
        <v>0</v>
      </c>
      <c r="BO82" s="5">
        <f t="shared" si="66"/>
        <v>1</v>
      </c>
      <c r="BP82" s="5">
        <f t="shared" si="67"/>
        <v>0</v>
      </c>
      <c r="BQ82" s="56">
        <f t="shared" si="68"/>
        <v>0</v>
      </c>
      <c r="BR82" s="15"/>
    </row>
    <row r="83" spans="1:70" x14ac:dyDescent="0.25">
      <c r="A83" s="85"/>
      <c r="B83" s="85"/>
      <c r="C83" s="85"/>
      <c r="D83" s="85"/>
      <c r="E83" s="85"/>
      <c r="J83" s="85"/>
      <c r="K83" s="85"/>
      <c r="L83" s="86"/>
      <c r="M83" s="69">
        <v>88</v>
      </c>
      <c r="N83" s="102">
        <f>BlankTallySheet!E78</f>
        <v>0</v>
      </c>
      <c r="O83" s="102">
        <f>BlankTallySheet!H78</f>
        <v>0</v>
      </c>
      <c r="P83" s="102">
        <f>BlankTallySheet!F78</f>
        <v>0</v>
      </c>
      <c r="Q83" s="102">
        <f>BlankTallySheet!I78</f>
        <v>0</v>
      </c>
      <c r="R83" s="102">
        <f t="shared" si="47"/>
        <v>0</v>
      </c>
      <c r="S83" s="102">
        <f t="shared" si="48"/>
        <v>0</v>
      </c>
      <c r="T83" s="102">
        <f t="shared" si="49"/>
        <v>0</v>
      </c>
      <c r="U83" s="4">
        <f t="shared" si="38"/>
        <v>0</v>
      </c>
      <c r="V83" s="9">
        <f t="shared" si="39"/>
        <v>0</v>
      </c>
      <c r="W83" s="26">
        <f t="shared" si="40"/>
        <v>0</v>
      </c>
      <c r="X83" s="5">
        <f t="shared" si="51"/>
        <v>0</v>
      </c>
      <c r="Y83" s="30" t="e">
        <f t="shared" si="41"/>
        <v>#DIV/0!</v>
      </c>
      <c r="Z83" s="12"/>
      <c r="AA83" s="12"/>
      <c r="AB83" s="15"/>
      <c r="AC83" s="26">
        <f t="shared" si="72"/>
        <v>0</v>
      </c>
      <c r="AD83" s="56">
        <f t="shared" si="42"/>
        <v>87.5</v>
      </c>
      <c r="AE83" s="12"/>
      <c r="AF83" s="12"/>
      <c r="AG83" s="26">
        <f t="shared" si="53"/>
        <v>1</v>
      </c>
      <c r="AH83" s="5">
        <f t="shared" si="54"/>
        <v>0</v>
      </c>
      <c r="AI83" s="5">
        <f t="shared" si="55"/>
        <v>1</v>
      </c>
      <c r="AJ83" s="5">
        <f t="shared" si="56"/>
        <v>0</v>
      </c>
      <c r="AK83" s="56">
        <f t="shared" si="57"/>
        <v>0</v>
      </c>
      <c r="AL83" s="12"/>
      <c r="AM83" s="26">
        <f t="shared" si="43"/>
        <v>0</v>
      </c>
      <c r="AN83" s="5">
        <f t="shared" si="52"/>
        <v>0</v>
      </c>
      <c r="AO83" s="30" t="e">
        <f t="shared" si="44"/>
        <v>#DIV/0!</v>
      </c>
      <c r="AP83" s="12"/>
      <c r="AQ83" s="12"/>
      <c r="AR83" s="15"/>
      <c r="AS83" s="26">
        <f t="shared" si="69"/>
        <v>0</v>
      </c>
      <c r="AT83" s="56">
        <f t="shared" si="70"/>
        <v>87.5</v>
      </c>
      <c r="AU83" s="12"/>
      <c r="AV83" s="12"/>
      <c r="AW83" s="26">
        <f t="shared" si="58"/>
        <v>1</v>
      </c>
      <c r="AX83" s="5">
        <f t="shared" si="59"/>
        <v>0</v>
      </c>
      <c r="AY83" s="5">
        <f t="shared" si="60"/>
        <v>1</v>
      </c>
      <c r="AZ83" s="5">
        <f t="shared" si="61"/>
        <v>0</v>
      </c>
      <c r="BA83" s="56">
        <f t="shared" si="62"/>
        <v>0</v>
      </c>
      <c r="BB83" s="12"/>
      <c r="BC83" s="26">
        <f t="shared" si="45"/>
        <v>0</v>
      </c>
      <c r="BD83" s="5">
        <f t="shared" si="50"/>
        <v>0</v>
      </c>
      <c r="BE83" s="30" t="e">
        <f t="shared" si="46"/>
        <v>#DIV/0!</v>
      </c>
      <c r="BF83" s="12"/>
      <c r="BG83" s="12"/>
      <c r="BH83" s="15"/>
      <c r="BI83" s="26">
        <f t="shared" si="63"/>
        <v>0</v>
      </c>
      <c r="BJ83" s="56">
        <f t="shared" si="71"/>
        <v>87.5</v>
      </c>
      <c r="BK83" s="12"/>
      <c r="BL83" s="12"/>
      <c r="BM83" s="26">
        <f t="shared" si="64"/>
        <v>1</v>
      </c>
      <c r="BN83" s="5">
        <f t="shared" si="65"/>
        <v>0</v>
      </c>
      <c r="BO83" s="5">
        <f t="shared" si="66"/>
        <v>1</v>
      </c>
      <c r="BP83" s="5">
        <f t="shared" si="67"/>
        <v>0</v>
      </c>
      <c r="BQ83" s="56">
        <f t="shared" si="68"/>
        <v>0</v>
      </c>
      <c r="BR83" s="15"/>
    </row>
    <row r="84" spans="1:70" x14ac:dyDescent="0.25">
      <c r="L84" s="74"/>
      <c r="M84" s="65">
        <v>89</v>
      </c>
      <c r="N84" s="102">
        <f>BlankTallySheet!E79</f>
        <v>0</v>
      </c>
      <c r="O84" s="102">
        <f>BlankTallySheet!H79</f>
        <v>0</v>
      </c>
      <c r="P84" s="102">
        <f>BlankTallySheet!F79</f>
        <v>0</v>
      </c>
      <c r="Q84" s="102">
        <f>BlankTallySheet!I79</f>
        <v>0</v>
      </c>
      <c r="R84" s="102">
        <f t="shared" si="47"/>
        <v>0</v>
      </c>
      <c r="S84" s="102">
        <f t="shared" si="48"/>
        <v>0</v>
      </c>
      <c r="T84" s="102">
        <f t="shared" si="49"/>
        <v>0</v>
      </c>
      <c r="U84" s="4">
        <f t="shared" si="38"/>
        <v>0</v>
      </c>
      <c r="V84" s="9">
        <f t="shared" si="39"/>
        <v>0</v>
      </c>
      <c r="W84" s="26">
        <f t="shared" si="40"/>
        <v>0</v>
      </c>
      <c r="X84" s="5">
        <f t="shared" si="51"/>
        <v>0</v>
      </c>
      <c r="Y84" s="30" t="e">
        <f t="shared" si="41"/>
        <v>#DIV/0!</v>
      </c>
      <c r="Z84" s="12"/>
      <c r="AA84" s="12"/>
      <c r="AB84" s="15"/>
      <c r="AC84" s="26">
        <f t="shared" si="72"/>
        <v>0</v>
      </c>
      <c r="AD84" s="56">
        <f t="shared" si="42"/>
        <v>88.5</v>
      </c>
      <c r="AE84" s="12"/>
      <c r="AF84" s="12"/>
      <c r="AG84" s="26">
        <f t="shared" si="53"/>
        <v>1</v>
      </c>
      <c r="AH84" s="5">
        <f t="shared" si="54"/>
        <v>0</v>
      </c>
      <c r="AI84" s="5">
        <f t="shared" si="55"/>
        <v>1</v>
      </c>
      <c r="AJ84" s="5">
        <f t="shared" si="56"/>
        <v>0</v>
      </c>
      <c r="AK84" s="56">
        <f t="shared" si="57"/>
        <v>0</v>
      </c>
      <c r="AL84" s="12"/>
      <c r="AM84" s="26">
        <f t="shared" si="43"/>
        <v>0</v>
      </c>
      <c r="AN84" s="5">
        <f t="shared" si="52"/>
        <v>0</v>
      </c>
      <c r="AO84" s="30" t="e">
        <f t="shared" si="44"/>
        <v>#DIV/0!</v>
      </c>
      <c r="AP84" s="12"/>
      <c r="AQ84" s="12"/>
      <c r="AR84" s="15"/>
      <c r="AS84" s="26">
        <f t="shared" si="69"/>
        <v>0</v>
      </c>
      <c r="AT84" s="56">
        <f t="shared" si="70"/>
        <v>88.5</v>
      </c>
      <c r="AU84" s="12"/>
      <c r="AV84" s="12"/>
      <c r="AW84" s="26">
        <f t="shared" si="58"/>
        <v>1</v>
      </c>
      <c r="AX84" s="5">
        <f t="shared" si="59"/>
        <v>0</v>
      </c>
      <c r="AY84" s="5">
        <f t="shared" si="60"/>
        <v>1</v>
      </c>
      <c r="AZ84" s="5">
        <f t="shared" si="61"/>
        <v>0</v>
      </c>
      <c r="BA84" s="56">
        <f t="shared" si="62"/>
        <v>0</v>
      </c>
      <c r="BB84" s="12"/>
      <c r="BC84" s="26">
        <f t="shared" si="45"/>
        <v>0</v>
      </c>
      <c r="BD84" s="5">
        <f t="shared" si="50"/>
        <v>0</v>
      </c>
      <c r="BE84" s="30" t="e">
        <f t="shared" si="46"/>
        <v>#DIV/0!</v>
      </c>
      <c r="BF84" s="12"/>
      <c r="BG84" s="12"/>
      <c r="BH84" s="15"/>
      <c r="BI84" s="26">
        <f t="shared" si="63"/>
        <v>0</v>
      </c>
      <c r="BJ84" s="56">
        <f t="shared" si="71"/>
        <v>88.5</v>
      </c>
      <c r="BK84" s="12"/>
      <c r="BL84" s="12"/>
      <c r="BM84" s="26">
        <f t="shared" si="64"/>
        <v>1</v>
      </c>
      <c r="BN84" s="5">
        <f t="shared" si="65"/>
        <v>0</v>
      </c>
      <c r="BO84" s="5">
        <f t="shared" si="66"/>
        <v>1</v>
      </c>
      <c r="BP84" s="5">
        <f t="shared" si="67"/>
        <v>0</v>
      </c>
      <c r="BQ84" s="56">
        <f t="shared" si="68"/>
        <v>0</v>
      </c>
      <c r="BR84" s="15"/>
    </row>
    <row r="85" spans="1:70" x14ac:dyDescent="0.25">
      <c r="F85" s="85"/>
      <c r="G85" s="85"/>
      <c r="H85" s="85"/>
      <c r="I85" s="85"/>
      <c r="L85" s="74"/>
      <c r="M85" s="69">
        <v>90</v>
      </c>
      <c r="N85" s="102">
        <f>BlankTallySheet!E80</f>
        <v>0</v>
      </c>
      <c r="O85" s="102">
        <f>BlankTallySheet!H80</f>
        <v>0</v>
      </c>
      <c r="P85" s="102">
        <f>BlankTallySheet!F80</f>
        <v>0</v>
      </c>
      <c r="Q85" s="102">
        <f>BlankTallySheet!I80</f>
        <v>0</v>
      </c>
      <c r="R85" s="102">
        <f t="shared" si="47"/>
        <v>0</v>
      </c>
      <c r="S85" s="102">
        <f t="shared" si="48"/>
        <v>0</v>
      </c>
      <c r="T85" s="102">
        <f t="shared" si="49"/>
        <v>0</v>
      </c>
      <c r="U85" s="4">
        <f t="shared" si="38"/>
        <v>0</v>
      </c>
      <c r="V85" s="9">
        <f t="shared" si="39"/>
        <v>0</v>
      </c>
      <c r="W85" s="26">
        <f t="shared" si="40"/>
        <v>0</v>
      </c>
      <c r="X85" s="5">
        <f t="shared" si="51"/>
        <v>0</v>
      </c>
      <c r="Y85" s="30" t="e">
        <f t="shared" si="41"/>
        <v>#DIV/0!</v>
      </c>
      <c r="Z85" s="12"/>
      <c r="AA85" s="12"/>
      <c r="AB85" s="15"/>
      <c r="AC85" s="26">
        <f t="shared" si="72"/>
        <v>0</v>
      </c>
      <c r="AD85" s="56">
        <f t="shared" si="42"/>
        <v>89.5</v>
      </c>
      <c r="AE85" s="12"/>
      <c r="AF85" s="12"/>
      <c r="AG85" s="26">
        <f t="shared" si="53"/>
        <v>1</v>
      </c>
      <c r="AH85" s="5">
        <f t="shared" si="54"/>
        <v>0</v>
      </c>
      <c r="AI85" s="5">
        <f t="shared" si="55"/>
        <v>1</v>
      </c>
      <c r="AJ85" s="5">
        <f t="shared" si="56"/>
        <v>0</v>
      </c>
      <c r="AK85" s="56">
        <f t="shared" si="57"/>
        <v>0</v>
      </c>
      <c r="AL85" s="12"/>
      <c r="AM85" s="26">
        <f t="shared" si="43"/>
        <v>0</v>
      </c>
      <c r="AN85" s="5">
        <f t="shared" si="52"/>
        <v>0</v>
      </c>
      <c r="AO85" s="30" t="e">
        <f t="shared" si="44"/>
        <v>#DIV/0!</v>
      </c>
      <c r="AP85" s="12"/>
      <c r="AQ85" s="12"/>
      <c r="AR85" s="15"/>
      <c r="AS85" s="26">
        <f t="shared" si="69"/>
        <v>0</v>
      </c>
      <c r="AT85" s="56">
        <f t="shared" si="70"/>
        <v>89.5</v>
      </c>
      <c r="AU85" s="12"/>
      <c r="AV85" s="12"/>
      <c r="AW85" s="26">
        <f t="shared" si="58"/>
        <v>1</v>
      </c>
      <c r="AX85" s="5">
        <f t="shared" si="59"/>
        <v>0</v>
      </c>
      <c r="AY85" s="5">
        <f t="shared" si="60"/>
        <v>1</v>
      </c>
      <c r="AZ85" s="5">
        <f t="shared" si="61"/>
        <v>0</v>
      </c>
      <c r="BA85" s="56">
        <f t="shared" si="62"/>
        <v>0</v>
      </c>
      <c r="BB85" s="12"/>
      <c r="BC85" s="26">
        <f t="shared" si="45"/>
        <v>0</v>
      </c>
      <c r="BD85" s="5">
        <f t="shared" si="50"/>
        <v>0</v>
      </c>
      <c r="BE85" s="30" t="e">
        <f t="shared" si="46"/>
        <v>#DIV/0!</v>
      </c>
      <c r="BF85" s="12"/>
      <c r="BG85" s="12"/>
      <c r="BH85" s="15"/>
      <c r="BI85" s="26">
        <f t="shared" si="63"/>
        <v>0</v>
      </c>
      <c r="BJ85" s="56">
        <f t="shared" si="71"/>
        <v>89.5</v>
      </c>
      <c r="BK85" s="12"/>
      <c r="BL85" s="12"/>
      <c r="BM85" s="26">
        <f t="shared" si="64"/>
        <v>1</v>
      </c>
      <c r="BN85" s="5">
        <f t="shared" si="65"/>
        <v>0</v>
      </c>
      <c r="BO85" s="5">
        <f t="shared" si="66"/>
        <v>1</v>
      </c>
      <c r="BP85" s="5">
        <f t="shared" si="67"/>
        <v>0</v>
      </c>
      <c r="BQ85" s="56">
        <f t="shared" si="68"/>
        <v>0</v>
      </c>
      <c r="BR85" s="15"/>
    </row>
    <row r="86" spans="1:70" ht="16.5" thickBot="1" x14ac:dyDescent="0.3">
      <c r="F86" s="85"/>
      <c r="G86" s="85"/>
      <c r="H86" s="85"/>
      <c r="I86" s="85"/>
      <c r="L86" s="74"/>
      <c r="M86" s="65">
        <v>91</v>
      </c>
      <c r="N86" s="102">
        <f>BlankTallySheet!E81</f>
        <v>0</v>
      </c>
      <c r="O86" s="102">
        <f>BlankTallySheet!H81</f>
        <v>0</v>
      </c>
      <c r="P86" s="102">
        <f>BlankTallySheet!F81</f>
        <v>0</v>
      </c>
      <c r="Q86" s="102">
        <f>BlankTallySheet!I81</f>
        <v>0</v>
      </c>
      <c r="R86" s="102">
        <f t="shared" si="47"/>
        <v>0</v>
      </c>
      <c r="S86" s="102">
        <f t="shared" si="48"/>
        <v>0</v>
      </c>
      <c r="T86" s="102">
        <f t="shared" si="49"/>
        <v>0</v>
      </c>
      <c r="U86" s="4">
        <f t="shared" si="38"/>
        <v>0</v>
      </c>
      <c r="V86" s="9">
        <f t="shared" si="39"/>
        <v>0</v>
      </c>
      <c r="W86" s="26">
        <f t="shared" si="40"/>
        <v>0</v>
      </c>
      <c r="X86" s="5">
        <f t="shared" si="51"/>
        <v>0</v>
      </c>
      <c r="Y86" s="30" t="e">
        <f t="shared" si="41"/>
        <v>#DIV/0!</v>
      </c>
      <c r="Z86" s="12"/>
      <c r="AA86" s="12"/>
      <c r="AB86" s="15"/>
      <c r="AC86" s="27">
        <f>SUM(U81:U90)</f>
        <v>0</v>
      </c>
      <c r="AD86" s="8">
        <f t="shared" si="42"/>
        <v>90.5</v>
      </c>
      <c r="AE86" s="12"/>
      <c r="AF86" s="12"/>
      <c r="AG86" s="27">
        <f t="shared" si="53"/>
        <v>1</v>
      </c>
      <c r="AH86" s="7">
        <f t="shared" si="54"/>
        <v>0</v>
      </c>
      <c r="AI86" s="7">
        <f t="shared" si="55"/>
        <v>1</v>
      </c>
      <c r="AJ86" s="7">
        <f t="shared" si="56"/>
        <v>0</v>
      </c>
      <c r="AK86" s="8">
        <f t="shared" si="57"/>
        <v>0</v>
      </c>
      <c r="AL86" s="12"/>
      <c r="AM86" s="26">
        <f t="shared" si="43"/>
        <v>0</v>
      </c>
      <c r="AN86" s="5">
        <f t="shared" si="52"/>
        <v>0</v>
      </c>
      <c r="AO86" s="30" t="e">
        <f t="shared" si="44"/>
        <v>#DIV/0!</v>
      </c>
      <c r="AP86" s="12"/>
      <c r="AQ86" s="12"/>
      <c r="AR86" s="15"/>
      <c r="AS86" s="27">
        <f t="shared" si="69"/>
        <v>0</v>
      </c>
      <c r="AT86" s="8">
        <f>IF(AS86=MAX($AS$10:$AS$90),M86-0.5,"")</f>
        <v>90.5</v>
      </c>
      <c r="AU86" s="12"/>
      <c r="AV86" s="12"/>
      <c r="AW86" s="27">
        <f t="shared" si="58"/>
        <v>1</v>
      </c>
      <c r="AX86" s="7">
        <f t="shared" si="59"/>
        <v>0</v>
      </c>
      <c r="AY86" s="7">
        <f t="shared" si="60"/>
        <v>1</v>
      </c>
      <c r="AZ86" s="7">
        <f t="shared" si="61"/>
        <v>0</v>
      </c>
      <c r="BA86" s="8">
        <f t="shared" si="62"/>
        <v>0</v>
      </c>
      <c r="BB86" s="12"/>
      <c r="BC86" s="26">
        <f t="shared" si="45"/>
        <v>0</v>
      </c>
      <c r="BD86" s="5">
        <f t="shared" si="50"/>
        <v>0</v>
      </c>
      <c r="BE86" s="30" t="e">
        <f t="shared" si="46"/>
        <v>#DIV/0!</v>
      </c>
      <c r="BF86" s="12"/>
      <c r="BG86" s="12"/>
      <c r="BH86" s="15"/>
      <c r="BI86" s="27">
        <f t="shared" si="63"/>
        <v>0</v>
      </c>
      <c r="BJ86" s="8">
        <f>IF(BI86=MAX($BI$10:$BI$90),M86-0.5,"")</f>
        <v>90.5</v>
      </c>
      <c r="BK86" s="12"/>
      <c r="BL86" s="12"/>
      <c r="BM86" s="27">
        <f t="shared" si="64"/>
        <v>1</v>
      </c>
      <c r="BN86" s="7">
        <f t="shared" si="65"/>
        <v>0</v>
      </c>
      <c r="BO86" s="7">
        <f t="shared" si="66"/>
        <v>1</v>
      </c>
      <c r="BP86" s="7">
        <f t="shared" si="67"/>
        <v>0</v>
      </c>
      <c r="BQ86" s="8">
        <f t="shared" si="68"/>
        <v>0</v>
      </c>
      <c r="BR86" s="15"/>
    </row>
    <row r="87" spans="1:70" x14ac:dyDescent="0.25">
      <c r="F87" s="85"/>
      <c r="G87" s="85"/>
      <c r="H87" s="85"/>
      <c r="I87" s="85"/>
      <c r="M87" s="69">
        <v>92</v>
      </c>
      <c r="N87" s="102">
        <f>BlankTallySheet!E82</f>
        <v>0</v>
      </c>
      <c r="O87" s="102">
        <f>BlankTallySheet!H82</f>
        <v>0</v>
      </c>
      <c r="P87" s="102">
        <f>BlankTallySheet!F82</f>
        <v>0</v>
      </c>
      <c r="Q87" s="102">
        <f>BlankTallySheet!I82</f>
        <v>0</v>
      </c>
      <c r="R87" s="102">
        <f t="shared" si="47"/>
        <v>0</v>
      </c>
      <c r="S87" s="102">
        <f t="shared" si="48"/>
        <v>0</v>
      </c>
      <c r="T87" s="102">
        <f t="shared" si="49"/>
        <v>0</v>
      </c>
      <c r="U87" s="4">
        <f t="shared" si="38"/>
        <v>0</v>
      </c>
      <c r="V87" s="9">
        <f t="shared" si="39"/>
        <v>0</v>
      </c>
      <c r="W87" s="26">
        <f t="shared" si="40"/>
        <v>0</v>
      </c>
      <c r="X87" s="5">
        <f t="shared" si="51"/>
        <v>0</v>
      </c>
      <c r="Y87" s="30" t="e">
        <f t="shared" si="41"/>
        <v>#DIV/0!</v>
      </c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26">
        <f t="shared" si="43"/>
        <v>0</v>
      </c>
      <c r="AN87" s="5">
        <f t="shared" si="52"/>
        <v>0</v>
      </c>
      <c r="AO87" s="30" t="e">
        <f t="shared" si="44"/>
        <v>#DIV/0!</v>
      </c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26">
        <f t="shared" si="45"/>
        <v>0</v>
      </c>
      <c r="BD87" s="5">
        <f t="shared" si="50"/>
        <v>0</v>
      </c>
      <c r="BE87" s="30" t="e">
        <f t="shared" si="46"/>
        <v>#DIV/0!</v>
      </c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5"/>
    </row>
    <row r="88" spans="1:70" x14ac:dyDescent="0.25">
      <c r="F88" s="85"/>
      <c r="G88" s="85"/>
      <c r="H88" s="85"/>
      <c r="I88" s="85"/>
      <c r="M88" s="65">
        <v>93</v>
      </c>
      <c r="N88" s="102">
        <f>BlankTallySheet!E83</f>
        <v>0</v>
      </c>
      <c r="O88" s="102">
        <f>BlankTallySheet!H83</f>
        <v>0</v>
      </c>
      <c r="P88" s="102">
        <f>BlankTallySheet!F83</f>
        <v>0</v>
      </c>
      <c r="Q88" s="102">
        <f>BlankTallySheet!I83</f>
        <v>0</v>
      </c>
      <c r="R88" s="102">
        <f t="shared" si="47"/>
        <v>0</v>
      </c>
      <c r="S88" s="102">
        <f t="shared" si="48"/>
        <v>0</v>
      </c>
      <c r="T88" s="102">
        <f t="shared" si="49"/>
        <v>0</v>
      </c>
      <c r="U88" s="4">
        <f t="shared" si="38"/>
        <v>0</v>
      </c>
      <c r="V88" s="9">
        <f t="shared" si="39"/>
        <v>0</v>
      </c>
      <c r="W88" s="26">
        <f t="shared" si="40"/>
        <v>0</v>
      </c>
      <c r="X88" s="5">
        <f t="shared" si="51"/>
        <v>0</v>
      </c>
      <c r="Y88" s="30" t="e">
        <f t="shared" si="41"/>
        <v>#DIV/0!</v>
      </c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26">
        <f t="shared" si="43"/>
        <v>0</v>
      </c>
      <c r="AN88" s="5">
        <f t="shared" si="52"/>
        <v>0</v>
      </c>
      <c r="AO88" s="30" t="e">
        <f t="shared" si="44"/>
        <v>#DIV/0!</v>
      </c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26">
        <f t="shared" si="45"/>
        <v>0</v>
      </c>
      <c r="BD88" s="5">
        <f t="shared" si="50"/>
        <v>0</v>
      </c>
      <c r="BE88" s="30" t="e">
        <f t="shared" si="46"/>
        <v>#DIV/0!</v>
      </c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5"/>
    </row>
    <row r="89" spans="1:70" x14ac:dyDescent="0.25">
      <c r="F89" s="85"/>
      <c r="G89" s="85"/>
      <c r="H89" s="85"/>
      <c r="I89" s="85"/>
      <c r="M89" s="69">
        <v>94</v>
      </c>
      <c r="N89" s="102">
        <f>BlankTallySheet!E84</f>
        <v>0</v>
      </c>
      <c r="O89" s="102">
        <f>BlankTallySheet!H84</f>
        <v>0</v>
      </c>
      <c r="P89" s="102">
        <f>BlankTallySheet!F84</f>
        <v>0</v>
      </c>
      <c r="Q89" s="102">
        <f>BlankTallySheet!I84</f>
        <v>0</v>
      </c>
      <c r="R89" s="102">
        <f t="shared" si="47"/>
        <v>0</v>
      </c>
      <c r="S89" s="102">
        <f t="shared" si="48"/>
        <v>0</v>
      </c>
      <c r="T89" s="102">
        <f t="shared" si="49"/>
        <v>0</v>
      </c>
      <c r="U89" s="4">
        <f t="shared" si="38"/>
        <v>0</v>
      </c>
      <c r="V89" s="9">
        <f t="shared" si="39"/>
        <v>0</v>
      </c>
      <c r="W89" s="26">
        <f t="shared" si="40"/>
        <v>0</v>
      </c>
      <c r="X89" s="5">
        <f t="shared" si="51"/>
        <v>0</v>
      </c>
      <c r="Y89" s="30" t="e">
        <f t="shared" si="41"/>
        <v>#DIV/0!</v>
      </c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26">
        <f t="shared" si="43"/>
        <v>0</v>
      </c>
      <c r="AN89" s="5">
        <f t="shared" si="52"/>
        <v>0</v>
      </c>
      <c r="AO89" s="30" t="e">
        <f t="shared" si="44"/>
        <v>#DIV/0!</v>
      </c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26">
        <f t="shared" si="45"/>
        <v>0</v>
      </c>
      <c r="BD89" s="5">
        <f t="shared" si="50"/>
        <v>0</v>
      </c>
      <c r="BE89" s="30" t="e">
        <f t="shared" si="46"/>
        <v>#DIV/0!</v>
      </c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5"/>
    </row>
    <row r="90" spans="1:70" ht="16.5" thickBot="1" x14ac:dyDescent="0.3">
      <c r="F90" s="85"/>
      <c r="G90" s="85"/>
      <c r="H90" s="85"/>
      <c r="I90" s="85"/>
      <c r="M90" s="65">
        <v>95</v>
      </c>
      <c r="N90" s="102">
        <f>BlankTallySheet!E85</f>
        <v>0</v>
      </c>
      <c r="O90" s="102">
        <f>BlankTallySheet!H85</f>
        <v>0</v>
      </c>
      <c r="P90" s="102">
        <f>BlankTallySheet!F85</f>
        <v>0</v>
      </c>
      <c r="Q90" s="102">
        <f>BlankTallySheet!I85</f>
        <v>0</v>
      </c>
      <c r="R90" s="102">
        <f t="shared" si="47"/>
        <v>0</v>
      </c>
      <c r="S90" s="102">
        <f t="shared" si="48"/>
        <v>0</v>
      </c>
      <c r="T90" s="102">
        <f t="shared" si="49"/>
        <v>0</v>
      </c>
      <c r="U90" s="4">
        <f t="shared" si="38"/>
        <v>0</v>
      </c>
      <c r="V90" s="9">
        <f t="shared" si="39"/>
        <v>0</v>
      </c>
      <c r="W90" s="27">
        <f t="shared" si="40"/>
        <v>0</v>
      </c>
      <c r="X90" s="7">
        <f t="shared" si="51"/>
        <v>0</v>
      </c>
      <c r="Y90" s="21" t="e">
        <f t="shared" si="41"/>
        <v>#DIV/0!</v>
      </c>
      <c r="Z90" s="50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27">
        <f t="shared" si="43"/>
        <v>0</v>
      </c>
      <c r="AN90" s="7">
        <f t="shared" si="52"/>
        <v>0</v>
      </c>
      <c r="AO90" s="21" t="e">
        <f t="shared" si="44"/>
        <v>#DIV/0!</v>
      </c>
      <c r="AP90" s="50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27">
        <f t="shared" si="45"/>
        <v>0</v>
      </c>
      <c r="BD90" s="7">
        <f t="shared" si="50"/>
        <v>0</v>
      </c>
      <c r="BE90" s="21" t="e">
        <f t="shared" si="46"/>
        <v>#DIV/0!</v>
      </c>
      <c r="BF90" s="50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7"/>
    </row>
    <row r="91" spans="1:70" ht="16.5" thickBot="1" x14ac:dyDescent="0.3">
      <c r="F91" s="85"/>
      <c r="G91" s="85"/>
      <c r="H91" s="85"/>
      <c r="I91" s="85"/>
      <c r="M91" s="69" t="s">
        <v>16</v>
      </c>
      <c r="N91" s="103">
        <f>SUM(N10:N90)</f>
        <v>0</v>
      </c>
      <c r="O91" s="103">
        <f t="shared" ref="O91:Q91" si="73">SUM(O10:O90)</f>
        <v>0</v>
      </c>
      <c r="P91" s="103">
        <f t="shared" si="73"/>
        <v>0</v>
      </c>
      <c r="Q91" s="103">
        <f t="shared" si="73"/>
        <v>0</v>
      </c>
      <c r="R91" s="103">
        <f>SUM(R10:R90)</f>
        <v>0</v>
      </c>
      <c r="S91" s="103">
        <f>SUM(S10:S90)</f>
        <v>0</v>
      </c>
      <c r="T91" s="103">
        <f>SUM(T10:T90)</f>
        <v>0</v>
      </c>
      <c r="U91" s="49">
        <f>SUM(U10:U90)</f>
        <v>0</v>
      </c>
      <c r="V91" s="19">
        <f>SUM(V10:V90)</f>
        <v>0</v>
      </c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36" t="s">
        <v>40</v>
      </c>
      <c r="AJ91" s="37">
        <f>SUM(AJ15:AJ86)</f>
        <v>0</v>
      </c>
      <c r="AK91" s="37">
        <f>SUM(AK15:AK86)</f>
        <v>0</v>
      </c>
      <c r="AL91" s="38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36" t="s">
        <v>40</v>
      </c>
      <c r="AZ91" s="37">
        <f>SUM(AZ15:AZ86)</f>
        <v>0</v>
      </c>
      <c r="BA91" s="37">
        <f>SUM(BA15:BA86)</f>
        <v>0</v>
      </c>
      <c r="BB91" s="38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51" t="s">
        <v>40</v>
      </c>
      <c r="BP91" s="52">
        <f>SUM(BP15:BP86)</f>
        <v>0</v>
      </c>
      <c r="BQ91" s="52">
        <f>SUM(BQ15:BQ86)</f>
        <v>0</v>
      </c>
      <c r="BR91" s="53"/>
    </row>
    <row r="92" spans="1:70" ht="16.5" thickBot="1" x14ac:dyDescent="0.3">
      <c r="M92" s="87"/>
      <c r="N92" s="104"/>
      <c r="O92" s="104"/>
      <c r="P92" s="104"/>
      <c r="Q92" s="104"/>
      <c r="R92" s="104"/>
      <c r="S92" s="104"/>
      <c r="T92" s="104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39" t="s">
        <v>17</v>
      </c>
      <c r="AJ92" s="7">
        <f>AJ91</f>
        <v>0</v>
      </c>
      <c r="AK92" s="7">
        <f>AK91-AJ91</f>
        <v>0</v>
      </c>
      <c r="AL92" s="8">
        <f>U91-AK91</f>
        <v>0</v>
      </c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39" t="s">
        <v>17</v>
      </c>
      <c r="AZ92" s="7">
        <f>AZ91</f>
        <v>0</v>
      </c>
      <c r="BA92" s="7">
        <f>BA91-AZ91</f>
        <v>0</v>
      </c>
      <c r="BB92" s="8">
        <f>V91-BA91</f>
        <v>0</v>
      </c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39" t="s">
        <v>17</v>
      </c>
      <c r="BP92" s="7">
        <f>BP91</f>
        <v>0</v>
      </c>
      <c r="BQ92" s="7">
        <f>BQ91-BP91</f>
        <v>0</v>
      </c>
      <c r="BR92" s="8">
        <f>T91-BQ91</f>
        <v>0</v>
      </c>
    </row>
    <row r="93" spans="1:70" x14ac:dyDescent="0.25">
      <c r="M93" s="87"/>
      <c r="N93" s="104"/>
      <c r="O93" s="104"/>
      <c r="P93" s="104"/>
      <c r="Q93" s="104"/>
      <c r="R93" s="104"/>
      <c r="S93" s="104"/>
      <c r="T93" s="104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</row>
    <row r="94" spans="1:70" x14ac:dyDescent="0.25">
      <c r="M94" s="87"/>
      <c r="N94" s="104"/>
      <c r="O94" s="104"/>
      <c r="P94" s="104"/>
      <c r="Q94" s="104"/>
      <c r="R94" s="104"/>
      <c r="S94" s="104"/>
      <c r="T94" s="104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</row>
    <row r="95" spans="1:70" x14ac:dyDescent="0.25">
      <c r="M95" s="87"/>
      <c r="N95" s="104"/>
      <c r="O95" s="104"/>
      <c r="P95" s="104"/>
      <c r="Q95" s="104"/>
      <c r="R95" s="104"/>
      <c r="S95" s="104"/>
      <c r="T95" s="104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</row>
    <row r="96" spans="1:70" x14ac:dyDescent="0.25">
      <c r="M96" s="87"/>
      <c r="N96" s="104"/>
      <c r="O96" s="104"/>
      <c r="P96" s="104"/>
      <c r="Q96" s="104"/>
      <c r="R96" s="104"/>
      <c r="S96" s="104"/>
      <c r="T96" s="104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</row>
    <row r="97" spans="13:70" x14ac:dyDescent="0.25">
      <c r="M97" s="87"/>
      <c r="N97" s="104"/>
      <c r="O97" s="104"/>
      <c r="P97" s="104"/>
      <c r="Q97" s="104"/>
      <c r="R97" s="104"/>
      <c r="S97" s="104"/>
      <c r="T97" s="104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</row>
    <row r="98" spans="13:70" x14ac:dyDescent="0.25">
      <c r="M98" s="87"/>
      <c r="N98" s="104"/>
      <c r="O98" s="104"/>
      <c r="P98" s="104"/>
      <c r="Q98" s="104"/>
      <c r="R98" s="104"/>
      <c r="S98" s="104"/>
      <c r="T98" s="104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</row>
    <row r="99" spans="13:70" x14ac:dyDescent="0.25">
      <c r="M99" s="87"/>
      <c r="N99" s="104"/>
      <c r="O99" s="104"/>
      <c r="P99" s="104"/>
      <c r="Q99" s="104"/>
      <c r="R99" s="104"/>
      <c r="S99" s="104"/>
      <c r="T99" s="104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</row>
    <row r="100" spans="13:70" x14ac:dyDescent="0.25">
      <c r="M100" s="87"/>
      <c r="N100" s="104"/>
      <c r="O100" s="104"/>
      <c r="P100" s="104"/>
      <c r="Q100" s="104"/>
      <c r="R100" s="104"/>
      <c r="S100" s="104"/>
      <c r="T100" s="104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</row>
    <row r="101" spans="13:70" x14ac:dyDescent="0.25">
      <c r="M101" s="87"/>
      <c r="N101" s="104"/>
      <c r="O101" s="104"/>
      <c r="P101" s="104"/>
      <c r="Q101" s="104"/>
      <c r="R101" s="104"/>
      <c r="S101" s="104"/>
      <c r="T101" s="104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</row>
    <row r="102" spans="13:70" x14ac:dyDescent="0.25">
      <c r="M102" s="87"/>
      <c r="N102" s="104"/>
      <c r="O102" s="104"/>
      <c r="P102" s="104"/>
      <c r="Q102" s="104"/>
      <c r="R102" s="104"/>
      <c r="S102" s="104"/>
      <c r="T102" s="104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</row>
    <row r="103" spans="13:70" x14ac:dyDescent="0.25">
      <c r="M103" s="87"/>
      <c r="N103" s="104"/>
      <c r="O103" s="104"/>
      <c r="P103" s="104"/>
      <c r="Q103" s="104"/>
      <c r="R103" s="104"/>
      <c r="S103" s="104"/>
      <c r="T103" s="104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</row>
    <row r="104" spans="13:70" x14ac:dyDescent="0.25">
      <c r="M104" s="87"/>
      <c r="N104" s="104"/>
      <c r="O104" s="104"/>
      <c r="P104" s="104"/>
      <c r="Q104" s="104"/>
      <c r="R104" s="104"/>
      <c r="S104" s="104"/>
      <c r="T104" s="104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</row>
    <row r="105" spans="13:70" x14ac:dyDescent="0.25">
      <c r="M105" s="87"/>
      <c r="N105" s="104"/>
      <c r="O105" s="104"/>
      <c r="P105" s="104"/>
      <c r="Q105" s="104"/>
      <c r="R105" s="104"/>
      <c r="S105" s="104"/>
      <c r="T105" s="104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</row>
    <row r="106" spans="13:70" x14ac:dyDescent="0.25">
      <c r="M106" s="87"/>
      <c r="N106" s="104"/>
      <c r="O106" s="104"/>
      <c r="P106" s="104"/>
      <c r="Q106" s="104"/>
      <c r="R106" s="104"/>
      <c r="S106" s="104"/>
      <c r="T106" s="104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</row>
    <row r="107" spans="13:70" x14ac:dyDescent="0.25">
      <c r="M107" s="87"/>
      <c r="N107" s="104"/>
      <c r="O107" s="104"/>
      <c r="P107" s="104"/>
      <c r="Q107" s="104"/>
      <c r="R107" s="104"/>
      <c r="S107" s="104"/>
      <c r="T107" s="104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</row>
  </sheetData>
  <sheetProtection sheet="1" objects="1" scenarios="1"/>
  <mergeCells count="64">
    <mergeCell ref="BS1:BX6"/>
    <mergeCell ref="A2:T2"/>
    <mergeCell ref="A3:T3"/>
    <mergeCell ref="A4:T4"/>
    <mergeCell ref="A5:T5"/>
    <mergeCell ref="A6:T6"/>
    <mergeCell ref="AM6:AN7"/>
    <mergeCell ref="AS6:BB7"/>
    <mergeCell ref="BC6:BD7"/>
    <mergeCell ref="BI6:BR7"/>
    <mergeCell ref="A1:T1"/>
    <mergeCell ref="W1:AL5"/>
    <mergeCell ref="AM1:BB5"/>
    <mergeCell ref="BC1:BR5"/>
    <mergeCell ref="A7:T7"/>
    <mergeCell ref="A26:D26"/>
    <mergeCell ref="F26:I26"/>
    <mergeCell ref="F19:I24"/>
    <mergeCell ref="B20:D20"/>
    <mergeCell ref="B21:D21"/>
    <mergeCell ref="B22:D22"/>
    <mergeCell ref="B23:D23"/>
    <mergeCell ref="B24:D24"/>
    <mergeCell ref="F18:I18"/>
    <mergeCell ref="B19:D19"/>
    <mergeCell ref="W8:AB8"/>
    <mergeCell ref="AC8:AL8"/>
    <mergeCell ref="W6:X7"/>
    <mergeCell ref="AC6:AL7"/>
    <mergeCell ref="A13:A14"/>
    <mergeCell ref="B13:E14"/>
    <mergeCell ref="B15:E15"/>
    <mergeCell ref="B16:E16"/>
    <mergeCell ref="A18:D18"/>
    <mergeCell ref="BI8:BR8"/>
    <mergeCell ref="A9:E9"/>
    <mergeCell ref="B10:E10"/>
    <mergeCell ref="B11:E11"/>
    <mergeCell ref="B12:E12"/>
    <mergeCell ref="AM8:AR8"/>
    <mergeCell ref="AS8:BB8"/>
    <mergeCell ref="BC8:BH8"/>
    <mergeCell ref="G27:I27"/>
    <mergeCell ref="B29:D29"/>
    <mergeCell ref="G29:I29"/>
    <mergeCell ref="B31:D31"/>
    <mergeCell ref="G31:I31"/>
    <mergeCell ref="B28:D28"/>
    <mergeCell ref="G28:I28"/>
    <mergeCell ref="B27:D27"/>
    <mergeCell ref="B32:D32"/>
    <mergeCell ref="G32:I32"/>
    <mergeCell ref="B42:D42"/>
    <mergeCell ref="B33:D33"/>
    <mergeCell ref="G33:I33"/>
    <mergeCell ref="A35:D35"/>
    <mergeCell ref="F35:I35"/>
    <mergeCell ref="B36:D36"/>
    <mergeCell ref="G36:I36"/>
    <mergeCell ref="B37:D37"/>
    <mergeCell ref="G37:I37"/>
    <mergeCell ref="B38:D38"/>
    <mergeCell ref="B40:D40"/>
    <mergeCell ref="B41:D41"/>
  </mergeCells>
  <dataValidations count="1">
    <dataValidation allowBlank="1" showInputMessage="1" sqref="B20:D20 B22:D22" xr:uid="{FE033AAD-0D52-4ED1-954D-3BE0E0B13C7A}"/>
  </dataValidations>
  <printOptions horizontalCentered="1"/>
  <pageMargins left="0.5" right="0.5" top="0.5" bottom="0.5" header="0" footer="0"/>
  <pageSetup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FBAEBA-4B1C-44D1-94CB-46F61EE85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F3959E-8E9F-45CD-92FC-FC6A19C51AF4}"/>
</file>

<file path=customXml/itemProps3.xml><?xml version="1.0" encoding="utf-8"?>
<ds:datastoreItem xmlns:ds="http://schemas.openxmlformats.org/officeDocument/2006/customXml" ds:itemID="{65F2335C-3153-438C-AFF4-F860B6456E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BlankTallySheet</vt:lpstr>
      <vt:lpstr>Main_LaserGun</vt:lpstr>
      <vt:lpstr>Main_LaserGun_linked</vt:lpstr>
      <vt:lpstr>Main_LaserGun_linked!COUNTY</vt:lpstr>
      <vt:lpstr>COUNTY</vt:lpstr>
      <vt:lpstr>Main_LaserGun_linked!DAY</vt:lpstr>
      <vt:lpstr>DAY</vt:lpstr>
      <vt:lpstr>Main_LaserGun_linked!DIRECTION</vt:lpstr>
      <vt:lpstr>DIRECTION</vt:lpstr>
      <vt:lpstr>Main_LaserGun_linked!HIGHWAY</vt:lpstr>
      <vt:lpstr>HIGHWAY</vt:lpstr>
      <vt:lpstr>BlankTallySheet!Print_Area</vt:lpstr>
      <vt:lpstr>Main_LaserGun!Print_Area</vt:lpstr>
      <vt:lpstr>Main_LaserGun_linked!Print_Area</vt:lpstr>
      <vt:lpstr>Main_LaserGun_linked!PVTCOND</vt:lpstr>
      <vt:lpstr>PVTCOND</vt:lpstr>
      <vt:lpstr>Main_LaserGun_linked!TravelDirection</vt:lpstr>
      <vt:lpstr>TravelDirection</vt:lpstr>
      <vt:lpstr>Main_LaserGun_linked!WEATHER</vt:lpstr>
      <vt:lpstr>WEATHER</vt:lpstr>
    </vt:vector>
  </TitlesOfParts>
  <Company>HEAVEN KILLERS RELEASE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DBRUGMAN</dc:creator>
  <cp:lastModifiedBy>Brugman, Daniel J - DOT</cp:lastModifiedBy>
  <cp:lastPrinted>2021-10-26T18:28:38Z</cp:lastPrinted>
  <dcterms:created xsi:type="dcterms:W3CDTF">2015-09-25T12:58:33Z</dcterms:created>
  <dcterms:modified xsi:type="dcterms:W3CDTF">2025-03-14T14:20:09Z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