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05" windowWidth="15180" windowHeight="8070"/>
  </bookViews>
  <sheets>
    <sheet name="Traffic FLow Worksheet" sheetId="2" r:id="rId1"/>
    <sheet name="Draft" sheetId="3" state="hidden" r:id="rId2"/>
  </sheets>
  <definedNames>
    <definedName name="_xlnm.Print_Area" localSheetId="1">Draft!$A$1:$AN$43</definedName>
    <definedName name="_xlnm.Print_Area" localSheetId="0">'Traffic FLow Worksheet'!$A$1:$BM$112</definedName>
  </definedNames>
  <calcPr calcId="125725"/>
</workbook>
</file>

<file path=xl/calcChain.xml><?xml version="1.0" encoding="utf-8"?>
<calcChain xmlns="http://schemas.openxmlformats.org/spreadsheetml/2006/main">
  <c r="BH27" i="2"/>
  <c r="BB12"/>
  <c r="AS35"/>
  <c r="AW18"/>
  <c r="AZ21"/>
  <c r="AU24"/>
  <c r="O24"/>
  <c r="T21"/>
  <c r="R27"/>
  <c r="Q18"/>
  <c r="V12"/>
  <c r="AB27"/>
  <c r="M35"/>
  <c r="AD17"/>
  <c r="R37"/>
  <c r="K10"/>
  <c r="AQ10"/>
  <c r="BJ17"/>
  <c r="AX37"/>
  <c r="AJ21"/>
  <c r="D21"/>
  <c r="AX38"/>
  <c r="AQ9"/>
  <c r="BK17"/>
  <c r="AI21"/>
  <c r="AX27"/>
  <c r="AL17"/>
  <c r="AF41" i="3" l="1"/>
  <c r="AI37"/>
  <c r="AD37"/>
  <c r="AF34"/>
  <c r="R28"/>
  <c r="M28"/>
  <c r="H28"/>
  <c r="C28"/>
  <c r="AH25"/>
  <c r="AG25"/>
  <c r="AD25"/>
  <c r="AD27" s="1"/>
  <c r="AI24"/>
  <c r="AD22"/>
  <c r="AK19"/>
  <c r="AL19" s="1"/>
  <c r="AA19"/>
  <c r="AB18"/>
  <c r="AB17"/>
  <c r="AK16"/>
  <c r="AK15"/>
  <c r="C15"/>
  <c r="G14" s="1"/>
  <c r="AJ14"/>
  <c r="AC14"/>
  <c r="AB14"/>
  <c r="AA14"/>
  <c r="G13"/>
  <c r="G15" s="1"/>
  <c r="AI8"/>
  <c r="AI10" s="1"/>
  <c r="AI6"/>
  <c r="AD6"/>
  <c r="AF5"/>
  <c r="AE5"/>
  <c r="AJ19" l="1"/>
  <c r="F17" i="2" l="1"/>
</calcChain>
</file>

<file path=xl/sharedStrings.xml><?xml version="1.0" encoding="utf-8"?>
<sst xmlns="http://schemas.openxmlformats.org/spreadsheetml/2006/main" count="114" uniqueCount="79">
  <si>
    <t>North St.</t>
  </si>
  <si>
    <t>West St.</t>
  </si>
  <si>
    <t>East St.</t>
  </si>
  <si>
    <t>Agency/Company:</t>
  </si>
  <si>
    <t>Date:</t>
  </si>
  <si>
    <t>Region:</t>
  </si>
  <si>
    <t>Intersection PHF</t>
  </si>
  <si>
    <t>Analysis Year:</t>
  </si>
  <si>
    <t>Traffic Flow Worksheet</t>
  </si>
  <si>
    <t>INTERSECTION:</t>
  </si>
  <si>
    <t>Analyst:</t>
  </si>
  <si>
    <t>Analysis Period:</t>
  </si>
  <si>
    <t>Project ID</t>
  </si>
  <si>
    <t>County:</t>
  </si>
  <si>
    <t xml:space="preserve">   </t>
  </si>
  <si>
    <t>Preliminary Roundabout Rendering</t>
  </si>
  <si>
    <t>Southbound</t>
  </si>
  <si>
    <t xml:space="preserve">Intersection Average Daily Traffic (ADT) </t>
  </si>
  <si>
    <t>Street Names</t>
  </si>
  <si>
    <t>for Analysis Time Period</t>
  </si>
  <si>
    <t>Eastbound</t>
  </si>
  <si>
    <t>ADT</t>
  </si>
  <si>
    <t>Split</t>
  </si>
  <si>
    <t>Westbound</t>
  </si>
  <si>
    <t>Major Street</t>
  </si>
  <si>
    <t>Northbound</t>
  </si>
  <si>
    <t>Minor Street</t>
  </si>
  <si>
    <t>Total</t>
  </si>
  <si>
    <t>Roundabout Characteristics</t>
  </si>
  <si>
    <t>Roundabout Type</t>
  </si>
  <si>
    <t>Dual-Lane</t>
  </si>
  <si>
    <t>Number of Approaches</t>
  </si>
  <si>
    <t>Approach Leg Characteristics</t>
  </si>
  <si>
    <t>Cardinal Direction</t>
  </si>
  <si>
    <t>EB</t>
  </si>
  <si>
    <t>WB</t>
  </si>
  <si>
    <t>NB</t>
  </si>
  <si>
    <t>SB</t>
  </si>
  <si>
    <t>Movement</t>
  </si>
  <si>
    <t>LT</t>
  </si>
  <si>
    <t>TH</t>
  </si>
  <si>
    <t>RT</t>
  </si>
  <si>
    <t>Lane Designation</t>
  </si>
  <si>
    <t>Shared</t>
  </si>
  <si>
    <t>NO</t>
  </si>
  <si>
    <t>YES</t>
  </si>
  <si>
    <t>RT Bypass Lane</t>
  </si>
  <si>
    <t>Volume (vph)</t>
  </si>
  <si>
    <t>Total Volume (vph)</t>
  </si>
  <si>
    <t>Entering Volume (vph)</t>
  </si>
  <si>
    <t>Heavy Vehicles (%)</t>
  </si>
  <si>
    <t xml:space="preserve">Northbound </t>
  </si>
  <si>
    <t>U-Turns (vph)</t>
  </si>
  <si>
    <t>Pedestrians (ped/h)</t>
  </si>
  <si>
    <t>Circulating Flow Rate (v/h)</t>
  </si>
  <si>
    <t xml:space="preserve">Intersection PHF </t>
  </si>
  <si>
    <r>
      <t>Capacity Gudelines</t>
    </r>
    <r>
      <rPr>
        <sz val="10"/>
        <color theme="1"/>
        <rFont val="Calibri"/>
        <family val="2"/>
        <scheme val="minor"/>
      </rPr>
      <t>*</t>
    </r>
  </si>
  <si>
    <t>Single Lane Roundabout</t>
  </si>
  <si>
    <r>
      <rPr>
        <sz val="11"/>
        <rFont val="Calibri"/>
        <family val="2"/>
      </rPr>
      <t>(</t>
    </r>
    <r>
      <rPr>
        <sz val="9.9"/>
        <rFont val="Calibri"/>
        <family val="2"/>
      </rPr>
      <t>Entry Flow + Circulating Flow) ≤ 1000 vph</t>
    </r>
  </si>
  <si>
    <t xml:space="preserve"> Single Lane  or Dual Lane Roundabout</t>
  </si>
  <si>
    <r>
      <t xml:space="preserve">1000vph </t>
    </r>
    <r>
      <rPr>
        <sz val="11"/>
        <rFont val="Calibri"/>
        <family val="2"/>
      </rPr>
      <t>≤ (</t>
    </r>
    <r>
      <rPr>
        <sz val="9.9"/>
        <rFont val="Calibri"/>
        <family val="2"/>
      </rPr>
      <t>Entry Flow + Circulating Flow) ≤ 1300 vph</t>
    </r>
  </si>
  <si>
    <t xml:space="preserve"> </t>
  </si>
  <si>
    <t xml:space="preserve">  Two-Lane Roundabouts</t>
  </si>
  <si>
    <r>
      <t xml:space="preserve">1300vph </t>
    </r>
    <r>
      <rPr>
        <sz val="11"/>
        <rFont val="Calibri"/>
        <family val="2"/>
      </rPr>
      <t>≤ (</t>
    </r>
    <r>
      <rPr>
        <sz val="9.9"/>
        <rFont val="Calibri"/>
        <family val="2"/>
      </rPr>
      <t>Entry Flow + Circulating Flow) ≤ 1800 vph</t>
    </r>
  </si>
  <si>
    <t>* A detailed analysis is required to confirm lane configuration and lane assignments</t>
  </si>
  <si>
    <t>Remove right turn traffic if there is a bypass lane</t>
  </si>
  <si>
    <t xml:space="preserve">add entering volume here </t>
  </si>
  <si>
    <t>Trucks</t>
  </si>
  <si>
    <t>AM Peak</t>
  </si>
  <si>
    <t>PM Peak</t>
  </si>
  <si>
    <t>Analysis Year</t>
  </si>
  <si>
    <t>Intersection</t>
  </si>
  <si>
    <t>County</t>
  </si>
  <si>
    <t xml:space="preserve">  </t>
  </si>
  <si>
    <t>Revised:</t>
  </si>
  <si>
    <t>Preliminary Roundabout Lane Configuration</t>
  </si>
  <si>
    <t>Prepared By</t>
  </si>
  <si>
    <t>Date</t>
  </si>
  <si>
    <t>South St</t>
  </si>
</sst>
</file>

<file path=xl/styles.xml><?xml version="1.0" encoding="utf-8"?>
<styleSheet xmlns="http://schemas.openxmlformats.org/spreadsheetml/2006/main">
  <numFmts count="1">
    <numFmt numFmtId="164" formatCode="0.0%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20"/>
      <color rgb="FF00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theme="1"/>
      <name val="Arial"/>
      <family val="2"/>
    </font>
    <font>
      <sz val="18.5"/>
      <color rgb="FFC00000"/>
      <name val="Wingdings"/>
      <charset val="2"/>
    </font>
    <font>
      <sz val="8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.9"/>
      <name val="Calibri"/>
      <family val="2"/>
    </font>
    <font>
      <sz val="7.5"/>
      <name val="Calibri"/>
      <family val="2"/>
      <scheme val="minor"/>
    </font>
    <font>
      <sz val="7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2"/>
      <color theme="1"/>
      <name val="Wingdings"/>
      <charset val="2"/>
    </font>
    <font>
      <b/>
      <sz val="30"/>
      <name val="Calibri"/>
      <family val="2"/>
      <scheme val="minor"/>
    </font>
    <font>
      <b/>
      <sz val="45"/>
      <color rgb="FF003399"/>
      <name val="Calibri"/>
      <family val="2"/>
      <scheme val="minor"/>
    </font>
    <font>
      <b/>
      <sz val="30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84">
    <xf numFmtId="0" fontId="0" fillId="0" borderId="0" xfId="0"/>
    <xf numFmtId="1" fontId="5" fillId="3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1" fillId="0" borderId="6" xfId="2" applyBorder="1"/>
    <xf numFmtId="0" fontId="1" fillId="0" borderId="26" xfId="2" applyBorder="1"/>
    <xf numFmtId="0" fontId="1" fillId="0" borderId="5" xfId="2" applyBorder="1"/>
    <xf numFmtId="0" fontId="1" fillId="0" borderId="0" xfId="2"/>
    <xf numFmtId="0" fontId="1" fillId="0" borderId="19" xfId="2" applyBorder="1"/>
    <xf numFmtId="0" fontId="1" fillId="0" borderId="0" xfId="2" applyBorder="1"/>
    <xf numFmtId="0" fontId="1" fillId="0" borderId="1" xfId="2" applyBorder="1"/>
    <xf numFmtId="0" fontId="16" fillId="0" borderId="0" xfId="2" applyFont="1" applyBorder="1" applyAlignment="1">
      <alignment vertical="center"/>
    </xf>
    <xf numFmtId="0" fontId="11" fillId="0" borderId="0" xfId="2" applyFont="1" applyBorder="1" applyAlignment="1"/>
    <xf numFmtId="0" fontId="12" fillId="4" borderId="1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10" fillId="0" borderId="19" xfId="2" applyFont="1" applyFill="1" applyBorder="1" applyAlignment="1">
      <alignment horizontal="left"/>
    </xf>
    <xf numFmtId="0" fontId="1" fillId="0" borderId="0" xfId="2" applyFill="1" applyBorder="1" applyAlignment="1"/>
    <xf numFmtId="0" fontId="1" fillId="0" borderId="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0" xfId="2" applyBorder="1" applyAlignment="1">
      <alignment horizontal="center"/>
    </xf>
    <xf numFmtId="0" fontId="1" fillId="5" borderId="0" xfId="2" applyFill="1" applyBorder="1"/>
    <xf numFmtId="0" fontId="1" fillId="5" borderId="36" xfId="2" applyFill="1" applyBorder="1"/>
    <xf numFmtId="0" fontId="10" fillId="0" borderId="19" xfId="2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" fillId="0" borderId="0" xfId="2" applyFill="1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12" fillId="0" borderId="0" xfId="2" applyFont="1" applyFill="1" applyBorder="1" applyAlignment="1" applyProtection="1">
      <alignment vertical="center"/>
      <protection locked="0"/>
    </xf>
    <xf numFmtId="0" fontId="1" fillId="5" borderId="37" xfId="2" applyFill="1" applyBorder="1"/>
    <xf numFmtId="0" fontId="1" fillId="6" borderId="43" xfId="2" applyFont="1" applyFill="1" applyBorder="1"/>
    <xf numFmtId="0" fontId="10" fillId="7" borderId="43" xfId="2" applyFont="1" applyFill="1" applyBorder="1" applyAlignment="1">
      <alignment horizontal="center"/>
    </xf>
    <xf numFmtId="0" fontId="3" fillId="0" borderId="0" xfId="2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5" borderId="0" xfId="2" applyFont="1" applyFill="1" applyBorder="1" applyAlignment="1" applyProtection="1">
      <alignment horizontal="center" vertical="center"/>
      <protection locked="0"/>
    </xf>
    <xf numFmtId="0" fontId="3" fillId="5" borderId="0" xfId="2" applyFont="1" applyFill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8" fillId="0" borderId="0" xfId="2" applyFont="1" applyFill="1" applyBorder="1" applyAlignment="1" applyProtection="1">
      <alignment horizontal="left" vertical="center"/>
    </xf>
    <xf numFmtId="0" fontId="2" fillId="5" borderId="0" xfId="2" applyFont="1" applyFill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2" fillId="0" borderId="1" xfId="2" applyFont="1" applyBorder="1" applyAlignment="1" applyProtection="1">
      <alignment vertical="center"/>
      <protection locked="0"/>
    </xf>
    <xf numFmtId="0" fontId="10" fillId="0" borderId="45" xfId="2" applyFont="1" applyFill="1" applyBorder="1" applyAlignment="1">
      <alignment horizont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20" fillId="5" borderId="51" xfId="2" applyFont="1" applyFill="1" applyBorder="1" applyAlignment="1" applyProtection="1">
      <alignment vertical="center" wrapTex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4" fillId="5" borderId="51" xfId="2" applyFont="1" applyFill="1" applyBorder="1" applyAlignment="1" applyProtection="1">
      <alignment horizontal="center" vertical="center"/>
    </xf>
    <xf numFmtId="0" fontId="4" fillId="5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2" fillId="5" borderId="51" xfId="2" applyFont="1" applyFill="1" applyBorder="1" applyAlignment="1" applyProtection="1">
      <alignment vertical="center"/>
      <protection locked="0"/>
    </xf>
    <xf numFmtId="0" fontId="1" fillId="5" borderId="51" xfId="2" applyFill="1" applyBorder="1"/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/>
    <xf numFmtId="0" fontId="1" fillId="3" borderId="0" xfId="2" applyFill="1" applyBorder="1"/>
    <xf numFmtId="0" fontId="10" fillId="0" borderId="0" xfId="2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4" fillId="0" borderId="54" xfId="2" applyFont="1" applyFill="1" applyBorder="1"/>
    <xf numFmtId="0" fontId="14" fillId="0" borderId="55" xfId="2" applyFont="1" applyFill="1" applyBorder="1" applyAlignment="1">
      <alignment horizontal="left"/>
    </xf>
    <xf numFmtId="0" fontId="10" fillId="0" borderId="56" xfId="2" applyFont="1" applyBorder="1" applyAlignment="1">
      <alignment horizontal="center"/>
    </xf>
    <xf numFmtId="0" fontId="10" fillId="0" borderId="31" xfId="2" applyFont="1" applyBorder="1" applyAlignment="1">
      <alignment horizontal="center"/>
    </xf>
    <xf numFmtId="0" fontId="10" fillId="0" borderId="33" xfId="2" applyFont="1" applyBorder="1" applyAlignment="1">
      <alignment horizontal="center"/>
    </xf>
    <xf numFmtId="0" fontId="14" fillId="0" borderId="41" xfId="2" applyFont="1" applyBorder="1" applyAlignment="1">
      <alignment horizontal="left"/>
    </xf>
    <xf numFmtId="0" fontId="1" fillId="0" borderId="56" xfId="2" applyBorder="1" applyAlignment="1">
      <alignment horizontal="center" vertical="center"/>
    </xf>
    <xf numFmtId="0" fontId="2" fillId="5" borderId="37" xfId="2" applyFont="1" applyFill="1" applyBorder="1" applyAlignment="1" applyProtection="1">
      <alignment horizontal="center" vertical="center"/>
      <protection locked="0"/>
    </xf>
    <xf numFmtId="0" fontId="14" fillId="0" borderId="43" xfId="2" applyFont="1" applyBorder="1" applyAlignment="1">
      <alignment horizontal="left"/>
    </xf>
    <xf numFmtId="0" fontId="1" fillId="8" borderId="56" xfId="2" applyFill="1" applyBorder="1"/>
    <xf numFmtId="0" fontId="14" fillId="0" borderId="57" xfId="2" applyFont="1" applyBorder="1" applyAlignment="1">
      <alignment horizontal="left"/>
    </xf>
    <xf numFmtId="0" fontId="13" fillId="4" borderId="58" xfId="2" applyFont="1" applyFill="1" applyBorder="1" applyAlignment="1">
      <alignment horizontal="center"/>
    </xf>
    <xf numFmtId="0" fontId="10" fillId="7" borderId="50" xfId="2" applyFont="1" applyFill="1" applyBorder="1" applyAlignment="1">
      <alignment horizontal="center" vertical="center"/>
    </xf>
    <xf numFmtId="0" fontId="1" fillId="0" borderId="0" xfId="2" applyFont="1"/>
    <xf numFmtId="0" fontId="6" fillId="0" borderId="58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14" fillId="0" borderId="62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" fillId="0" borderId="0" xfId="2" applyBorder="1" applyAlignment="1"/>
    <xf numFmtId="0" fontId="6" fillId="0" borderId="63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9" xfId="2" applyBorder="1" applyAlignment="1">
      <alignment horizontal="right"/>
    </xf>
    <xf numFmtId="0" fontId="21" fillId="0" borderId="19" xfId="2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10" fillId="0" borderId="1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" fillId="0" borderId="19" xfId="2" applyBorder="1" applyAlignment="1"/>
    <xf numFmtId="0" fontId="1" fillId="0" borderId="1" xfId="2" applyBorder="1" applyAlignment="1"/>
    <xf numFmtId="0" fontId="1" fillId="0" borderId="19" xfId="2" applyFont="1" applyBorder="1" applyAlignment="1">
      <alignment horizontal="center" vertical="center"/>
    </xf>
    <xf numFmtId="0" fontId="27" fillId="0" borderId="0" xfId="2" applyFont="1" applyBorder="1"/>
    <xf numFmtId="0" fontId="1" fillId="0" borderId="1" xfId="2" applyFont="1" applyBorder="1" applyAlignment="1">
      <alignment horizontal="center" vertical="center"/>
    </xf>
    <xf numFmtId="0" fontId="1" fillId="0" borderId="3" xfId="2" applyBorder="1" applyAlignment="1"/>
    <xf numFmtId="0" fontId="1" fillId="0" borderId="4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0" xfId="2" applyAlignment="1">
      <alignment horizontal="center"/>
    </xf>
    <xf numFmtId="0" fontId="29" fillId="0" borderId="0" xfId="2" applyFont="1"/>
    <xf numFmtId="9" fontId="5" fillId="2" borderId="7" xfId="1" applyFont="1" applyFill="1" applyBorder="1" applyAlignment="1" applyProtection="1">
      <alignment horizontal="center" vertical="center"/>
      <protection locked="0"/>
    </xf>
    <xf numFmtId="0" fontId="1" fillId="7" borderId="0" xfId="2" applyFill="1" applyBorder="1"/>
    <xf numFmtId="0" fontId="6" fillId="0" borderId="0" xfId="0" applyFont="1" applyFill="1" applyBorder="1" applyAlignment="1" applyProtection="1">
      <alignment horizontal="center" vertical="center"/>
    </xf>
    <xf numFmtId="9" fontId="5" fillId="2" borderId="10" xfId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6" fillId="9" borderId="69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3" xfId="0" applyFont="1" applyFill="1" applyBorder="1" applyAlignment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2" xfId="0" applyFont="1" applyBorder="1" applyProtection="1"/>
    <xf numFmtId="0" fontId="5" fillId="0" borderId="0" xfId="0" applyFont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5" xfId="0" applyBorder="1" applyProtection="1"/>
    <xf numFmtId="0" fontId="0" fillId="0" borderId="19" xfId="0" applyBorder="1" applyProtection="1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32" fillId="4" borderId="6" xfId="0" applyFont="1" applyFill="1" applyBorder="1" applyAlignment="1" applyProtection="1">
      <alignment horizontal="center" vertical="center"/>
    </xf>
    <xf numFmtId="0" fontId="32" fillId="4" borderId="26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center" vertical="center"/>
    </xf>
    <xf numFmtId="0" fontId="32" fillId="4" borderId="2" xfId="0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4" xfId="0" applyFont="1" applyFill="1" applyBorder="1" applyAlignment="1" applyProtection="1">
      <alignment horizontal="center" vertical="center"/>
    </xf>
    <xf numFmtId="0" fontId="22" fillId="4" borderId="19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1" fontId="6" fillId="4" borderId="12" xfId="0" applyNumberFormat="1" applyFont="1" applyFill="1" applyBorder="1" applyAlignment="1" applyProtection="1">
      <alignment horizontal="center" vertical="center"/>
    </xf>
    <xf numFmtId="1" fontId="6" fillId="4" borderId="14" xfId="0" applyNumberFormat="1" applyFont="1" applyFill="1" applyBorder="1" applyAlignment="1" applyProtection="1">
      <alignment horizontal="center" vertical="center"/>
    </xf>
    <xf numFmtId="1" fontId="6" fillId="4" borderId="13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22" fillId="4" borderId="27" xfId="0" applyFont="1" applyFill="1" applyBorder="1" applyAlignment="1" applyProtection="1">
      <alignment horizontal="center" vertical="center"/>
    </xf>
    <xf numFmtId="0" fontId="22" fillId="4" borderId="28" xfId="0" applyFont="1" applyFill="1" applyBorder="1" applyAlignment="1" applyProtection="1">
      <alignment horizontal="center" vertical="center"/>
    </xf>
    <xf numFmtId="0" fontId="22" fillId="4" borderId="29" xfId="0" applyFont="1" applyFill="1" applyBorder="1" applyAlignment="1" applyProtection="1">
      <alignment horizontal="center" vertical="center"/>
    </xf>
    <xf numFmtId="0" fontId="33" fillId="7" borderId="2" xfId="0" applyFont="1" applyFill="1" applyBorder="1" applyAlignment="1" applyProtection="1">
      <alignment horizontal="center" vertical="center"/>
    </xf>
    <xf numFmtId="0" fontId="33" fillId="7" borderId="3" xfId="0" applyFont="1" applyFill="1" applyBorder="1" applyAlignment="1" applyProtection="1">
      <alignment horizontal="center" vertical="center"/>
    </xf>
    <xf numFmtId="0" fontId="33" fillId="7" borderId="4" xfId="0" applyFont="1" applyFill="1" applyBorder="1" applyAlignment="1" applyProtection="1">
      <alignment horizontal="center" vertical="center"/>
    </xf>
    <xf numFmtId="14" fontId="33" fillId="0" borderId="6" xfId="0" applyNumberFormat="1" applyFont="1" applyBorder="1" applyAlignment="1" applyProtection="1">
      <alignment horizontal="center" vertical="center"/>
      <protection locked="0"/>
    </xf>
    <xf numFmtId="14" fontId="33" fillId="0" borderId="26" xfId="0" applyNumberFormat="1" applyFont="1" applyBorder="1" applyAlignment="1" applyProtection="1">
      <alignment horizontal="center" vertical="center"/>
      <protection locked="0"/>
    </xf>
    <xf numFmtId="14" fontId="33" fillId="0" borderId="5" xfId="0" applyNumberFormat="1" applyFont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center" vertical="center"/>
      <protection locked="0"/>
    </xf>
    <xf numFmtId="0" fontId="33" fillId="0" borderId="4" xfId="0" applyFont="1" applyFill="1" applyBorder="1" applyAlignment="1" applyProtection="1">
      <alignment horizontal="center" vertical="center"/>
      <protection locked="0"/>
    </xf>
    <xf numFmtId="0" fontId="33" fillId="7" borderId="27" xfId="0" applyFont="1" applyFill="1" applyBorder="1" applyAlignment="1" applyProtection="1">
      <alignment horizontal="center" vertical="center"/>
    </xf>
    <xf numFmtId="0" fontId="33" fillId="7" borderId="28" xfId="0" applyFont="1" applyFill="1" applyBorder="1" applyAlignment="1" applyProtection="1">
      <alignment horizontal="center" vertical="center"/>
    </xf>
    <xf numFmtId="0" fontId="33" fillId="7" borderId="29" xfId="0" applyFont="1" applyFill="1" applyBorder="1" applyAlignment="1" applyProtection="1">
      <alignment horizontal="center" vertical="center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3" fillId="0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30" fillId="7" borderId="6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19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14" fontId="5" fillId="0" borderId="3" xfId="0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 textRotation="180"/>
      <protection locked="0"/>
    </xf>
    <xf numFmtId="0" fontId="13" fillId="0" borderId="20" xfId="0" applyFont="1" applyBorder="1" applyAlignment="1" applyProtection="1">
      <alignment horizontal="center" vertical="center" textRotation="180"/>
      <protection locked="0"/>
    </xf>
    <xf numFmtId="0" fontId="13" fillId="0" borderId="21" xfId="0" applyFont="1" applyBorder="1" applyAlignment="1" applyProtection="1">
      <alignment horizontal="center" vertical="center" textRotation="180"/>
      <protection locked="0"/>
    </xf>
    <xf numFmtId="0" fontId="32" fillId="4" borderId="19" xfId="0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horizontal="center" vertical="center"/>
    </xf>
    <xf numFmtId="1" fontId="6" fillId="4" borderId="16" xfId="0" applyNumberFormat="1" applyFont="1" applyFill="1" applyBorder="1" applyAlignment="1" applyProtection="1">
      <alignment horizontal="center" vertical="center" textRotation="90"/>
    </xf>
    <xf numFmtId="0" fontId="6" fillId="4" borderId="20" xfId="0" applyFont="1" applyFill="1" applyBorder="1" applyAlignment="1" applyProtection="1">
      <alignment horizontal="center" vertical="center" textRotation="90"/>
    </xf>
    <xf numFmtId="0" fontId="6" fillId="4" borderId="21" xfId="0" applyFont="1" applyFill="1" applyBorder="1" applyAlignment="1" applyProtection="1">
      <alignment horizontal="center" vertical="center" textRotation="90"/>
    </xf>
    <xf numFmtId="0" fontId="13" fillId="0" borderId="70" xfId="0" applyFont="1" applyBorder="1" applyAlignment="1" applyProtection="1">
      <alignment horizontal="center" vertical="center" textRotation="90"/>
      <protection locked="0"/>
    </xf>
    <xf numFmtId="0" fontId="13" fillId="0" borderId="71" xfId="0" applyFont="1" applyBorder="1" applyAlignment="1" applyProtection="1">
      <alignment horizontal="center" vertical="center" textRotation="90"/>
      <protection locked="0"/>
    </xf>
    <xf numFmtId="0" fontId="13" fillId="0" borderId="72" xfId="0" applyFont="1" applyBorder="1" applyAlignment="1" applyProtection="1">
      <alignment horizontal="center" vertical="center" textRotation="90"/>
      <protection locked="0"/>
    </xf>
    <xf numFmtId="1" fontId="6" fillId="4" borderId="16" xfId="0" applyNumberFormat="1" applyFont="1" applyFill="1" applyBorder="1" applyAlignment="1" applyProtection="1">
      <alignment horizontal="center" vertical="center" textRotation="180"/>
    </xf>
    <xf numFmtId="1" fontId="6" fillId="4" borderId="20" xfId="0" applyNumberFormat="1" applyFont="1" applyFill="1" applyBorder="1" applyAlignment="1" applyProtection="1">
      <alignment horizontal="center" vertical="center" textRotation="180"/>
    </xf>
    <xf numFmtId="1" fontId="6" fillId="4" borderId="21" xfId="0" applyNumberFormat="1" applyFont="1" applyFill="1" applyBorder="1" applyAlignment="1" applyProtection="1">
      <alignment horizontal="center" vertical="center" textRotation="180"/>
    </xf>
    <xf numFmtId="0" fontId="13" fillId="0" borderId="70" xfId="0" applyFont="1" applyBorder="1" applyAlignment="1" applyProtection="1">
      <alignment horizontal="center" vertical="center" textRotation="90"/>
    </xf>
    <xf numFmtId="0" fontId="13" fillId="0" borderId="71" xfId="0" applyFont="1" applyBorder="1" applyAlignment="1" applyProtection="1">
      <alignment horizontal="center" vertical="center" textRotation="90"/>
    </xf>
    <xf numFmtId="0" fontId="13" fillId="0" borderId="72" xfId="0" applyFont="1" applyBorder="1" applyAlignment="1" applyProtection="1">
      <alignment horizontal="center" vertical="center" textRotation="90"/>
    </xf>
    <xf numFmtId="0" fontId="6" fillId="9" borderId="22" xfId="0" applyFont="1" applyFill="1" applyBorder="1" applyAlignment="1" applyProtection="1">
      <alignment horizontal="center" vertical="center"/>
    </xf>
    <xf numFmtId="0" fontId="6" fillId="9" borderId="23" xfId="0" applyFont="1" applyFill="1" applyBorder="1" applyAlignment="1" applyProtection="1">
      <alignment horizontal="center" vertical="center"/>
    </xf>
    <xf numFmtId="0" fontId="6" fillId="9" borderId="24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textRotation="180"/>
    </xf>
    <xf numFmtId="0" fontId="13" fillId="0" borderId="20" xfId="0" applyFont="1" applyBorder="1" applyAlignment="1" applyProtection="1">
      <alignment horizontal="center" vertical="center" textRotation="180"/>
    </xf>
    <xf numFmtId="0" fontId="13" fillId="0" borderId="21" xfId="0" applyFont="1" applyBorder="1" applyAlignment="1" applyProtection="1">
      <alignment horizontal="center" vertical="center" textRotation="180"/>
    </xf>
    <xf numFmtId="0" fontId="26" fillId="0" borderId="26" xfId="2" applyFont="1" applyFill="1" applyBorder="1" applyAlignment="1" applyProtection="1">
      <alignment horizontal="left"/>
      <protection locked="0"/>
    </xf>
    <xf numFmtId="0" fontId="28" fillId="0" borderId="0" xfId="2" applyFont="1" applyBorder="1" applyAlignment="1">
      <alignment horizontal="right" vertical="center"/>
    </xf>
    <xf numFmtId="0" fontId="1" fillId="0" borderId="0" xfId="2" applyAlignment="1">
      <alignment horizontal="center"/>
    </xf>
    <xf numFmtId="0" fontId="10" fillId="7" borderId="67" xfId="2" applyFont="1" applyFill="1" applyBorder="1" applyAlignment="1">
      <alignment horizontal="center" vertical="center" textRotation="180"/>
    </xf>
    <xf numFmtId="0" fontId="10" fillId="7" borderId="68" xfId="2" applyFont="1" applyFill="1" applyBorder="1" applyAlignment="1">
      <alignment horizontal="center" vertical="center" textRotation="180"/>
    </xf>
    <xf numFmtId="0" fontId="12" fillId="4" borderId="19" xfId="2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 applyProtection="1">
      <alignment horizontal="center" vertical="center"/>
      <protection locked="0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7" fillId="7" borderId="19" xfId="2" applyFont="1" applyFill="1" applyBorder="1" applyAlignment="1" applyProtection="1">
      <alignment horizontal="center" vertical="center"/>
      <protection locked="0"/>
    </xf>
    <xf numFmtId="0" fontId="7" fillId="7" borderId="0" xfId="2" applyFont="1" applyFill="1" applyBorder="1" applyAlignment="1" applyProtection="1">
      <alignment horizontal="center" vertical="center"/>
      <protection locked="0"/>
    </xf>
    <xf numFmtId="0" fontId="7" fillId="7" borderId="1" xfId="2" applyFont="1" applyFill="1" applyBorder="1" applyAlignment="1" applyProtection="1">
      <alignment horizontal="center" vertical="center"/>
      <protection locked="0"/>
    </xf>
    <xf numFmtId="0" fontId="7" fillId="7" borderId="2" xfId="2" applyFont="1" applyFill="1" applyBorder="1" applyAlignment="1" applyProtection="1">
      <alignment horizontal="center" vertical="center"/>
      <protection locked="0"/>
    </xf>
    <xf numFmtId="0" fontId="7" fillId="7" borderId="3" xfId="2" applyFont="1" applyFill="1" applyBorder="1" applyAlignment="1" applyProtection="1">
      <alignment horizontal="center" vertical="center"/>
      <protection locked="0"/>
    </xf>
    <xf numFmtId="0" fontId="7" fillId="7" borderId="4" xfId="2" applyFont="1" applyFill="1" applyBorder="1" applyAlignment="1" applyProtection="1">
      <alignment horizontal="center" vertical="center"/>
      <protection locked="0"/>
    </xf>
    <xf numFmtId="1" fontId="10" fillId="7" borderId="65" xfId="2" applyNumberFormat="1" applyFont="1" applyFill="1" applyBorder="1" applyAlignment="1">
      <alignment horizontal="center" vertical="center"/>
    </xf>
    <xf numFmtId="1" fontId="10" fillId="7" borderId="66" xfId="2" applyNumberFormat="1" applyFont="1" applyFill="1" applyBorder="1" applyAlignment="1">
      <alignment horizontal="center" vertical="center"/>
    </xf>
    <xf numFmtId="2" fontId="22" fillId="0" borderId="64" xfId="2" applyNumberFormat="1" applyFont="1" applyBorder="1" applyAlignment="1">
      <alignment horizontal="center" vertical="center"/>
    </xf>
    <xf numFmtId="2" fontId="22" fillId="0" borderId="25" xfId="2" applyNumberFormat="1" applyFont="1" applyBorder="1" applyAlignment="1">
      <alignment horizontal="center" vertical="center"/>
    </xf>
    <xf numFmtId="2" fontId="22" fillId="0" borderId="18" xfId="2" applyNumberFormat="1" applyFont="1" applyBorder="1" applyAlignment="1">
      <alignment horizontal="center" vertical="center"/>
    </xf>
    <xf numFmtId="0" fontId="10" fillId="7" borderId="65" xfId="2" applyFont="1" applyFill="1" applyBorder="1" applyAlignment="1">
      <alignment horizontal="center" vertical="center"/>
    </xf>
    <xf numFmtId="0" fontId="10" fillId="7" borderId="66" xfId="2" applyFont="1" applyFill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0" fontId="12" fillId="4" borderId="26" xfId="2" applyFont="1" applyFill="1" applyBorder="1"/>
    <xf numFmtId="0" fontId="12" fillId="4" borderId="5" xfId="2" applyFont="1" applyFill="1" applyBorder="1"/>
    <xf numFmtId="0" fontId="24" fillId="7" borderId="19" xfId="2" applyFont="1" applyFill="1" applyBorder="1" applyAlignment="1" applyProtection="1">
      <alignment horizontal="center" vertical="center"/>
      <protection locked="0"/>
    </xf>
    <xf numFmtId="0" fontId="24" fillId="7" borderId="0" xfId="2" applyFont="1" applyFill="1" applyBorder="1" applyAlignment="1" applyProtection="1">
      <alignment horizontal="center" vertical="center"/>
      <protection locked="0"/>
    </xf>
    <xf numFmtId="0" fontId="24" fillId="7" borderId="1" xfId="2" applyFont="1" applyFill="1" applyBorder="1" applyAlignment="1" applyProtection="1">
      <alignment horizontal="center" vertical="center"/>
      <protection locked="0"/>
    </xf>
    <xf numFmtId="0" fontId="17" fillId="4" borderId="31" xfId="2" applyFont="1" applyFill="1" applyBorder="1" applyAlignment="1" applyProtection="1">
      <alignment horizontal="center" vertical="center"/>
      <protection locked="0"/>
    </xf>
    <xf numFmtId="0" fontId="17" fillId="4" borderId="32" xfId="2" applyFont="1" applyFill="1" applyBorder="1" applyAlignment="1" applyProtection="1">
      <alignment horizontal="center" vertical="center"/>
      <protection locked="0"/>
    </xf>
    <xf numFmtId="0" fontId="17" fillId="4" borderId="33" xfId="2" applyFont="1" applyFill="1" applyBorder="1" applyAlignment="1" applyProtection="1">
      <alignment horizontal="center" vertical="center"/>
      <protection locked="0"/>
    </xf>
    <xf numFmtId="0" fontId="1" fillId="0" borderId="7" xfId="2" applyBorder="1" applyAlignment="1">
      <alignment horizontal="center"/>
    </xf>
    <xf numFmtId="0" fontId="1" fillId="0" borderId="61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13" xfId="2" applyBorder="1" applyAlignment="1">
      <alignment horizontal="center"/>
    </xf>
    <xf numFmtId="0" fontId="1" fillId="0" borderId="30" xfId="2" applyBorder="1" applyAlignment="1">
      <alignment horizontal="center"/>
    </xf>
    <xf numFmtId="0" fontId="8" fillId="7" borderId="0" xfId="2" applyFont="1" applyFill="1" applyBorder="1" applyAlignment="1">
      <alignment horizontal="center"/>
    </xf>
    <xf numFmtId="164" fontId="0" fillId="0" borderId="7" xfId="3" applyNumberFormat="1" applyFont="1" applyBorder="1" applyAlignment="1">
      <alignment horizontal="center"/>
    </xf>
    <xf numFmtId="164" fontId="0" fillId="0" borderId="61" xfId="3" applyNumberFormat="1" applyFont="1" applyBorder="1" applyAlignment="1">
      <alignment horizontal="center"/>
    </xf>
    <xf numFmtId="0" fontId="10" fillId="7" borderId="50" xfId="2" applyFont="1" applyFill="1" applyBorder="1" applyAlignment="1">
      <alignment horizontal="center" vertical="center"/>
    </xf>
    <xf numFmtId="0" fontId="10" fillId="7" borderId="60" xfId="2" applyFont="1" applyFill="1" applyBorder="1" applyAlignment="1">
      <alignment horizontal="center" vertical="center"/>
    </xf>
    <xf numFmtId="0" fontId="1" fillId="0" borderId="31" xfId="2" applyBorder="1" applyAlignment="1">
      <alignment horizontal="center"/>
    </xf>
    <xf numFmtId="0" fontId="1" fillId="0" borderId="33" xfId="2" applyBorder="1" applyAlignment="1">
      <alignment horizontal="center"/>
    </xf>
    <xf numFmtId="0" fontId="1" fillId="0" borderId="31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0" fillId="7" borderId="59" xfId="2" applyFont="1" applyFill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4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textRotation="90"/>
    </xf>
    <xf numFmtId="0" fontId="1" fillId="0" borderId="42" xfId="2" applyBorder="1" applyAlignment="1">
      <alignment horizontal="center"/>
    </xf>
    <xf numFmtId="0" fontId="16" fillId="0" borderId="0" xfId="2" applyFont="1" applyFill="1" applyBorder="1" applyAlignment="1">
      <alignment horizontal="center" vertical="center" textRotation="180"/>
    </xf>
    <xf numFmtId="0" fontId="4" fillId="5" borderId="37" xfId="2" applyFont="1" applyFill="1" applyBorder="1" applyAlignment="1" applyProtection="1">
      <alignment horizontal="center" vertical="center" textRotation="90"/>
    </xf>
    <xf numFmtId="0" fontId="10" fillId="0" borderId="0" xfId="2" applyFont="1" applyBorder="1" applyAlignment="1">
      <alignment horizontal="center" textRotation="180"/>
    </xf>
    <xf numFmtId="0" fontId="19" fillId="0" borderId="0" xfId="2" applyFont="1" applyBorder="1" applyAlignment="1">
      <alignment horizontal="center" vertical="center"/>
    </xf>
    <xf numFmtId="0" fontId="18" fillId="5" borderId="36" xfId="2" applyFont="1" applyFill="1" applyBorder="1" applyAlignment="1">
      <alignment horizontal="center" vertical="center" textRotation="90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2" fillId="4" borderId="38" xfId="2" applyFont="1" applyFill="1" applyBorder="1" applyAlignment="1" applyProtection="1">
      <alignment horizontal="center" vertical="center"/>
      <protection locked="0"/>
    </xf>
    <xf numFmtId="0" fontId="12" fillId="4" borderId="39" xfId="2" applyFont="1" applyFill="1" applyBorder="1" applyAlignment="1" applyProtection="1">
      <alignment horizontal="center" vertical="center"/>
      <protection locked="0"/>
    </xf>
    <xf numFmtId="0" fontId="12" fillId="4" borderId="40" xfId="2" applyFont="1" applyFill="1" applyBorder="1" applyAlignment="1" applyProtection="1">
      <alignment horizontal="center" vertical="center"/>
      <protection locked="0"/>
    </xf>
    <xf numFmtId="0" fontId="10" fillId="7" borderId="31" xfId="2" applyFont="1" applyFill="1" applyBorder="1" applyAlignment="1">
      <alignment horizontal="center" vertical="center"/>
    </xf>
    <xf numFmtId="0" fontId="1" fillId="0" borderId="32" xfId="2" applyBorder="1"/>
    <xf numFmtId="0" fontId="1" fillId="0" borderId="33" xfId="2" applyBorder="1"/>
    <xf numFmtId="0" fontId="10" fillId="7" borderId="32" xfId="2" applyFont="1" applyFill="1" applyBorder="1" applyAlignment="1">
      <alignment horizontal="center" vertical="center"/>
    </xf>
    <xf numFmtId="0" fontId="10" fillId="7" borderId="33" xfId="2" applyFont="1" applyFill="1" applyBorder="1" applyAlignment="1">
      <alignment horizontal="center" vertical="center"/>
    </xf>
    <xf numFmtId="0" fontId="10" fillId="7" borderId="42" xfId="2" applyFont="1" applyFill="1" applyBorder="1" applyAlignment="1">
      <alignment horizontal="center" vertical="center"/>
    </xf>
    <xf numFmtId="0" fontId="17" fillId="4" borderId="50" xfId="2" applyFont="1" applyFill="1" applyBorder="1" applyAlignment="1" applyProtection="1">
      <alignment vertical="center" textRotation="180"/>
      <protection locked="0"/>
    </xf>
    <xf numFmtId="0" fontId="1" fillId="0" borderId="52" xfId="2" applyBorder="1"/>
    <xf numFmtId="0" fontId="1" fillId="0" borderId="53" xfId="2" applyBorder="1"/>
    <xf numFmtId="0" fontId="12" fillId="4" borderId="26" xfId="2" applyFont="1" applyFill="1" applyBorder="1" applyAlignment="1" applyProtection="1">
      <alignment horizontal="center" vertical="center"/>
      <protection locked="0"/>
    </xf>
    <xf numFmtId="0" fontId="12" fillId="4" borderId="5" xfId="2" applyFont="1" applyFill="1" applyBorder="1" applyAlignment="1" applyProtection="1">
      <alignment horizontal="center" vertical="center"/>
      <protection locked="0"/>
    </xf>
    <xf numFmtId="0" fontId="10" fillId="7" borderId="19" xfId="2" applyFont="1" applyFill="1" applyBorder="1" applyAlignment="1">
      <alignment horizontal="center" vertical="center" wrapText="1"/>
    </xf>
    <xf numFmtId="0" fontId="10" fillId="7" borderId="0" xfId="2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7" borderId="19" xfId="2" applyFont="1" applyFill="1" applyBorder="1" applyAlignment="1">
      <alignment horizontal="center"/>
    </xf>
    <xf numFmtId="0" fontId="10" fillId="7" borderId="0" xfId="2" applyFont="1" applyFill="1" applyBorder="1" applyAlignment="1">
      <alignment horizontal="center"/>
    </xf>
    <xf numFmtId="0" fontId="10" fillId="7" borderId="1" xfId="2" applyFont="1" applyFill="1" applyBorder="1" applyAlignment="1">
      <alignment horizontal="center"/>
    </xf>
    <xf numFmtId="0" fontId="12" fillId="0" borderId="44" xfId="2" applyFont="1" applyFill="1" applyBorder="1" applyAlignment="1">
      <alignment horizontal="center" vertical="center"/>
    </xf>
    <xf numFmtId="0" fontId="1" fillId="0" borderId="0" xfId="2" applyBorder="1" applyAlignment="1">
      <alignment horizontal="left" wrapText="1"/>
    </xf>
    <xf numFmtId="0" fontId="10" fillId="0" borderId="31" xfId="2" applyFont="1" applyBorder="1" applyAlignment="1">
      <alignment horizontal="center"/>
    </xf>
    <xf numFmtId="0" fontId="10" fillId="0" borderId="33" xfId="2" applyFont="1" applyBorder="1" applyAlignment="1">
      <alignment horizontal="center"/>
    </xf>
    <xf numFmtId="0" fontId="10" fillId="0" borderId="42" xfId="2" applyFont="1" applyBorder="1" applyAlignment="1">
      <alignment horizontal="center"/>
    </xf>
    <xf numFmtId="0" fontId="10" fillId="0" borderId="31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33" xfId="2" applyFont="1" applyFill="1" applyBorder="1" applyAlignment="1">
      <alignment horizontal="center"/>
    </xf>
    <xf numFmtId="9" fontId="10" fillId="0" borderId="31" xfId="3" applyFont="1" applyFill="1" applyBorder="1" applyAlignment="1">
      <alignment horizontal="center"/>
    </xf>
    <xf numFmtId="9" fontId="10" fillId="0" borderId="32" xfId="3" applyFont="1" applyFill="1" applyBorder="1" applyAlignment="1">
      <alignment horizontal="center"/>
    </xf>
    <xf numFmtId="9" fontId="10" fillId="0" borderId="42" xfId="3" applyFont="1" applyFill="1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0" xfId="2" applyBorder="1" applyAlignment="1">
      <alignment horizontal="center"/>
    </xf>
    <xf numFmtId="0" fontId="10" fillId="0" borderId="46" xfId="2" applyFont="1" applyFill="1" applyBorder="1" applyAlignment="1">
      <alignment horizontal="center"/>
    </xf>
    <xf numFmtId="0" fontId="10" fillId="0" borderId="47" xfId="2" applyFont="1" applyFill="1" applyBorder="1" applyAlignment="1">
      <alignment horizontal="center"/>
    </xf>
    <xf numFmtId="0" fontId="10" fillId="0" borderId="48" xfId="2" applyFont="1" applyFill="1" applyBorder="1" applyAlignment="1">
      <alignment horizontal="center"/>
    </xf>
    <xf numFmtId="9" fontId="10" fillId="0" borderId="46" xfId="2" applyNumberFormat="1" applyFont="1" applyFill="1" applyBorder="1" applyAlignment="1">
      <alignment horizontal="center"/>
    </xf>
    <xf numFmtId="9" fontId="10" fillId="0" borderId="47" xfId="2" applyNumberFormat="1" applyFont="1" applyFill="1" applyBorder="1" applyAlignment="1">
      <alignment horizontal="center"/>
    </xf>
    <xf numFmtId="9" fontId="10" fillId="0" borderId="49" xfId="2" applyNumberFormat="1" applyFont="1" applyFill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17" fillId="4" borderId="50" xfId="2" applyFont="1" applyFill="1" applyBorder="1" applyAlignment="1" applyProtection="1">
      <alignment horizontal="center" vertical="center" textRotation="90"/>
      <protection locked="0"/>
    </xf>
    <xf numFmtId="0" fontId="17" fillId="4" borderId="52" xfId="2" applyFont="1" applyFill="1" applyBorder="1" applyAlignment="1" applyProtection="1">
      <alignment horizontal="center" vertical="center" textRotation="90"/>
      <protection locked="0"/>
    </xf>
    <xf numFmtId="0" fontId="17" fillId="4" borderId="53" xfId="2" applyFont="1" applyFill="1" applyBorder="1" applyAlignment="1" applyProtection="1">
      <alignment horizontal="center" vertical="center" textRotation="90"/>
      <protection locked="0"/>
    </xf>
    <xf numFmtId="0" fontId="10" fillId="7" borderId="31" xfId="2" applyFont="1" applyFill="1" applyBorder="1" applyAlignment="1">
      <alignment horizontal="center"/>
    </xf>
    <xf numFmtId="0" fontId="10" fillId="7" borderId="32" xfId="2" applyFont="1" applyFill="1" applyBorder="1" applyAlignment="1">
      <alignment horizontal="center"/>
    </xf>
    <xf numFmtId="0" fontId="10" fillId="7" borderId="33" xfId="2" applyFont="1" applyFill="1" applyBorder="1" applyAlignment="1">
      <alignment horizontal="center"/>
    </xf>
    <xf numFmtId="0" fontId="10" fillId="7" borderId="42" xfId="2" applyFont="1" applyFill="1" applyBorder="1" applyAlignment="1">
      <alignment horizontal="center"/>
    </xf>
    <xf numFmtId="0" fontId="1" fillId="0" borderId="25" xfId="2" applyBorder="1" applyAlignment="1">
      <alignment horizontal="center"/>
    </xf>
    <xf numFmtId="0" fontId="1" fillId="0" borderId="18" xfId="2" applyBorder="1" applyAlignment="1">
      <alignment horizontal="center"/>
    </xf>
    <xf numFmtId="0" fontId="12" fillId="4" borderId="22" xfId="2" applyFont="1" applyFill="1" applyBorder="1" applyAlignment="1" applyProtection="1">
      <alignment horizontal="center" vertical="center"/>
      <protection locked="0"/>
    </xf>
    <xf numFmtId="0" fontId="12" fillId="4" borderId="23" xfId="2" applyFont="1" applyFill="1" applyBorder="1" applyAlignment="1" applyProtection="1">
      <alignment horizontal="center" vertical="center"/>
      <protection locked="0"/>
    </xf>
    <xf numFmtId="0" fontId="12" fillId="4" borderId="24" xfId="2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textRotation="90"/>
    </xf>
    <xf numFmtId="0" fontId="12" fillId="4" borderId="41" xfId="2" applyFont="1" applyFill="1" applyBorder="1" applyAlignment="1" applyProtection="1">
      <alignment horizontal="center" vertical="center"/>
      <protection locked="0"/>
    </xf>
    <xf numFmtId="0" fontId="12" fillId="4" borderId="32" xfId="2" applyFont="1" applyFill="1" applyBorder="1" applyAlignment="1" applyProtection="1">
      <alignment horizontal="center" vertical="center"/>
      <protection locked="0"/>
    </xf>
    <xf numFmtId="0" fontId="12" fillId="4" borderId="42" xfId="2" applyFont="1" applyFill="1" applyBorder="1" applyAlignment="1" applyProtection="1">
      <alignment horizontal="center" vertical="center"/>
      <protection locked="0"/>
    </xf>
    <xf numFmtId="0" fontId="10" fillId="0" borderId="19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2" fillId="0" borderId="14" xfId="2" applyFont="1" applyBorder="1" applyAlignment="1">
      <alignment horizontal="center"/>
    </xf>
    <xf numFmtId="0" fontId="12" fillId="0" borderId="3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14" fontId="1" fillId="0" borderId="0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center" vertical="center" textRotation="90"/>
    </xf>
    <xf numFmtId="0" fontId="11" fillId="0" borderId="26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5" fillId="4" borderId="6" xfId="2" applyFont="1" applyFill="1" applyBorder="1" applyAlignment="1">
      <alignment horizontal="center" vertical="center"/>
    </xf>
    <xf numFmtId="0" fontId="15" fillId="4" borderId="26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2" fillId="4" borderId="27" xfId="2" applyFont="1" applyFill="1" applyBorder="1" applyAlignment="1">
      <alignment horizontal="center" vertical="center"/>
    </xf>
    <xf numFmtId="0" fontId="12" fillId="4" borderId="28" xfId="2" applyFont="1" applyFill="1" applyBorder="1" applyAlignment="1">
      <alignment horizontal="center" vertical="center"/>
    </xf>
    <xf numFmtId="0" fontId="12" fillId="4" borderId="29" xfId="2" applyFont="1" applyFill="1" applyBorder="1" applyAlignment="1">
      <alignment horizontal="center" vertical="center"/>
    </xf>
    <xf numFmtId="0" fontId="1" fillId="0" borderId="11" xfId="2" applyFill="1" applyBorder="1" applyAlignment="1">
      <alignment horizontal="left"/>
    </xf>
    <xf numFmtId="0" fontId="1" fillId="0" borderId="11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left"/>
    </xf>
    <xf numFmtId="0" fontId="1" fillId="0" borderId="26" xfId="2" applyBorder="1"/>
    <xf numFmtId="0" fontId="12" fillId="0" borderId="23" xfId="2" applyFont="1" applyFill="1" applyBorder="1" applyAlignment="1">
      <alignment horizontal="center"/>
    </xf>
    <xf numFmtId="0" fontId="12" fillId="0" borderId="24" xfId="2" applyFont="1" applyFill="1" applyBorder="1" applyAlignment="1">
      <alignment horizontal="center"/>
    </xf>
    <xf numFmtId="0" fontId="18" fillId="5" borderId="34" xfId="2" applyFont="1" applyFill="1" applyBorder="1" applyAlignment="1">
      <alignment horizontal="center" vertical="center" textRotation="90"/>
    </xf>
    <xf numFmtId="0" fontId="18" fillId="5" borderId="37" xfId="2" applyFont="1" applyFill="1" applyBorder="1" applyAlignment="1">
      <alignment horizontal="center" vertical="center" textRotation="90"/>
    </xf>
    <xf numFmtId="0" fontId="4" fillId="5" borderId="35" xfId="2" applyFont="1" applyFill="1" applyBorder="1" applyAlignment="1" applyProtection="1">
      <alignment horizontal="center" vertical="center" textRotation="90"/>
    </xf>
    <xf numFmtId="0" fontId="4" fillId="5" borderId="36" xfId="2" applyFont="1" applyFill="1" applyBorder="1" applyAlignment="1" applyProtection="1">
      <alignment horizontal="center" vertical="center" textRotation="90"/>
    </xf>
    <xf numFmtId="0" fontId="1" fillId="0" borderId="14" xfId="2" applyFill="1" applyBorder="1" applyAlignment="1">
      <alignment horizontal="left"/>
    </xf>
    <xf numFmtId="0" fontId="1" fillId="0" borderId="30" xfId="2" applyFont="1" applyFill="1" applyBorder="1" applyAlignment="1">
      <alignment horizontal="left"/>
    </xf>
  </cellXfs>
  <cellStyles count="4">
    <cellStyle name="Normal" xfId="0" builtinId="0"/>
    <cellStyle name="Normal 2" xfId="2"/>
    <cellStyle name="Percent" xfId="1" builtinId="5"/>
    <cellStyle name="Percent 2" xfId="3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66CCFF"/>
      <color rgb="FF99FF99"/>
      <color rgb="FF66FF66"/>
      <color rgb="FFFF9933"/>
      <color rgb="FF33F14A"/>
      <color rgb="FF24F03C"/>
      <color rgb="FF0FDF2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104775</xdr:colOff>
      <xdr:row>8</xdr:row>
      <xdr:rowOff>95250</xdr:rowOff>
    </xdr:from>
    <xdr:to>
      <xdr:col>21</xdr:col>
      <xdr:colOff>295275</xdr:colOff>
      <xdr:row>10</xdr:row>
      <xdr:rowOff>104775</xdr:rowOff>
    </xdr:to>
    <xdr:sp macro="" textlink="">
      <xdr:nvSpPr>
        <xdr:cNvPr id="3081" name="AutoShape 9"/>
        <xdr:cNvSpPr>
          <a:spLocks noChangeArrowheads="1"/>
        </xdr:cNvSpPr>
      </xdr:nvSpPr>
      <xdr:spPr bwMode="auto">
        <a:xfrm rot="16200000" flipH="1">
          <a:off x="5505450" y="2409825"/>
          <a:ext cx="438150" cy="190500"/>
        </a:xfrm>
        <a:prstGeom prst="leftArrow">
          <a:avLst>
            <a:gd name="adj1" fmla="val 50000"/>
            <a:gd name="adj2" fmla="val 46250"/>
          </a:avLst>
        </a:prstGeom>
        <a:solidFill>
          <a:srgbClr val="99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19</xdr:row>
      <xdr:rowOff>44451</xdr:rowOff>
    </xdr:from>
    <xdr:to>
      <xdr:col>18</xdr:col>
      <xdr:colOff>0</xdr:colOff>
      <xdr:row>25</xdr:row>
      <xdr:rowOff>0</xdr:rowOff>
    </xdr:to>
    <xdr:sp macro="" textlink="">
      <xdr:nvSpPr>
        <xdr:cNvPr id="3093" name="Oval 21"/>
        <xdr:cNvSpPr>
          <a:spLocks noChangeArrowheads="1"/>
        </xdr:cNvSpPr>
      </xdr:nvSpPr>
      <xdr:spPr bwMode="auto">
        <a:xfrm>
          <a:off x="4222750" y="4108451"/>
          <a:ext cx="777875" cy="92392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59</xdr:col>
      <xdr:colOff>423184</xdr:colOff>
      <xdr:row>7</xdr:row>
      <xdr:rowOff>64862</xdr:rowOff>
    </xdr:from>
    <xdr:to>
      <xdr:col>63</xdr:col>
      <xdr:colOff>206375</xdr:colOff>
      <xdr:row>11</xdr:row>
      <xdr:rowOff>139447</xdr:rowOff>
    </xdr:to>
    <xdr:pic>
      <xdr:nvPicPr>
        <xdr:cNvPr id="3180" name="Picture 108" descr="C:\Documents and Settings\DOTL1L\Local Settings\Temporary Internet Files\Content.IE5\PP7ZPHJT\MM900040807[1]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1309" y="2096862"/>
          <a:ext cx="830941" cy="82071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33347</xdr:colOff>
      <xdr:row>19</xdr:row>
      <xdr:rowOff>42873</xdr:rowOff>
    </xdr:from>
    <xdr:to>
      <xdr:col>6</xdr:col>
      <xdr:colOff>342906</xdr:colOff>
      <xdr:row>27</xdr:row>
      <xdr:rowOff>104781</xdr:rowOff>
    </xdr:to>
    <xdr:grpSp>
      <xdr:nvGrpSpPr>
        <xdr:cNvPr id="62" name="Group 61"/>
        <xdr:cNvGrpSpPr/>
      </xdr:nvGrpSpPr>
      <xdr:grpSpPr>
        <a:xfrm rot="5400000">
          <a:off x="1030298" y="4633922"/>
          <a:ext cx="1363658" cy="309559"/>
          <a:chOff x="3978661" y="6067439"/>
          <a:chExt cx="1431522" cy="438151"/>
        </a:xfrm>
      </xdr:grpSpPr>
      <xdr:sp macro="" textlink="">
        <xdr:nvSpPr>
          <xdr:cNvPr id="63" name="Bent Arrow 62"/>
          <xdr:cNvSpPr/>
        </xdr:nvSpPr>
        <xdr:spPr bwMode="auto">
          <a:xfrm>
            <a:off x="5124433" y="6096017"/>
            <a:ext cx="285750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64" name="Up Arrow 63"/>
          <xdr:cNvSpPr/>
        </xdr:nvSpPr>
        <xdr:spPr bwMode="auto">
          <a:xfrm>
            <a:off x="4796114" y="6067439"/>
            <a:ext cx="152400" cy="428625"/>
          </a:xfrm>
          <a:prstGeom prst="up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65" name="Bent Arrow 64"/>
          <xdr:cNvSpPr/>
        </xdr:nvSpPr>
        <xdr:spPr bwMode="auto">
          <a:xfrm flipH="1">
            <a:off x="4315388" y="6105548"/>
            <a:ext cx="285749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66" name="U-Turn Arrow 65"/>
          <xdr:cNvSpPr/>
        </xdr:nvSpPr>
        <xdr:spPr bwMode="auto">
          <a:xfrm flipH="1">
            <a:off x="3978661" y="6134115"/>
            <a:ext cx="247649" cy="371475"/>
          </a:xfrm>
          <a:prstGeom prst="uturn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19</xdr:col>
      <xdr:colOff>95249</xdr:colOff>
      <xdr:row>21</xdr:row>
      <xdr:rowOff>57150</xdr:rowOff>
    </xdr:from>
    <xdr:to>
      <xdr:col>19</xdr:col>
      <xdr:colOff>304800</xdr:colOff>
      <xdr:row>24</xdr:row>
      <xdr:rowOff>0</xdr:rowOff>
    </xdr:to>
    <xdr:sp macro="" textlink="">
      <xdr:nvSpPr>
        <xdr:cNvPr id="77" name="Up Arrow 76"/>
        <xdr:cNvSpPr/>
      </xdr:nvSpPr>
      <xdr:spPr bwMode="auto">
        <a:xfrm>
          <a:off x="4391024" y="4733925"/>
          <a:ext cx="209551" cy="400050"/>
        </a:xfrm>
        <a:prstGeom prst="upArrow">
          <a:avLst/>
        </a:prstGeom>
        <a:solidFill>
          <a:srgbClr val="FF9933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76200</xdr:colOff>
      <xdr:row>20</xdr:row>
      <xdr:rowOff>1</xdr:rowOff>
    </xdr:from>
    <xdr:to>
      <xdr:col>14</xdr:col>
      <xdr:colOff>285751</xdr:colOff>
      <xdr:row>22</xdr:row>
      <xdr:rowOff>95251</xdr:rowOff>
    </xdr:to>
    <xdr:sp macro="" textlink="">
      <xdr:nvSpPr>
        <xdr:cNvPr id="79" name="Up Arrow 78"/>
        <xdr:cNvSpPr/>
      </xdr:nvSpPr>
      <xdr:spPr bwMode="auto">
        <a:xfrm flipV="1">
          <a:off x="3114675" y="4524376"/>
          <a:ext cx="209551" cy="400050"/>
        </a:xfrm>
        <a:prstGeom prst="upArrow">
          <a:avLst/>
        </a:prstGeom>
        <a:solidFill>
          <a:srgbClr val="FF9933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57152</xdr:colOff>
      <xdr:row>16</xdr:row>
      <xdr:rowOff>123826</xdr:rowOff>
    </xdr:from>
    <xdr:to>
      <xdr:col>19</xdr:col>
      <xdr:colOff>19052</xdr:colOff>
      <xdr:row>18</xdr:row>
      <xdr:rowOff>28577</xdr:rowOff>
    </xdr:to>
    <xdr:sp macro="" textlink="">
      <xdr:nvSpPr>
        <xdr:cNvPr id="80" name="Up Arrow 79"/>
        <xdr:cNvSpPr/>
      </xdr:nvSpPr>
      <xdr:spPr bwMode="auto">
        <a:xfrm rot="5400000" flipV="1">
          <a:off x="4010026" y="3943352"/>
          <a:ext cx="209551" cy="400050"/>
        </a:xfrm>
        <a:prstGeom prst="upArrow">
          <a:avLst/>
        </a:prstGeom>
        <a:solidFill>
          <a:srgbClr val="FF9933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95250</xdr:colOff>
      <xdr:row>35</xdr:row>
      <xdr:rowOff>57150</xdr:rowOff>
    </xdr:from>
    <xdr:to>
      <xdr:col>12</xdr:col>
      <xdr:colOff>285750</xdr:colOff>
      <xdr:row>37</xdr:row>
      <xdr:rowOff>114300</xdr:rowOff>
    </xdr:to>
    <xdr:sp macro="" textlink="">
      <xdr:nvSpPr>
        <xdr:cNvPr id="84" name="AutoShape 9"/>
        <xdr:cNvSpPr>
          <a:spLocks noChangeArrowheads="1"/>
        </xdr:cNvSpPr>
      </xdr:nvSpPr>
      <xdr:spPr bwMode="auto">
        <a:xfrm rot="5400000" flipH="1">
          <a:off x="3225800" y="6911975"/>
          <a:ext cx="438150" cy="190500"/>
        </a:xfrm>
        <a:prstGeom prst="leftArrow">
          <a:avLst>
            <a:gd name="adj1" fmla="val 50000"/>
            <a:gd name="adj2" fmla="val 46250"/>
          </a:avLst>
        </a:prstGeom>
        <a:solidFill>
          <a:srgbClr val="99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138123</xdr:colOff>
      <xdr:row>15</xdr:row>
      <xdr:rowOff>42874</xdr:rowOff>
    </xdr:from>
    <xdr:to>
      <xdr:col>26</xdr:col>
      <xdr:colOff>447682</xdr:colOff>
      <xdr:row>23</xdr:row>
      <xdr:rowOff>104782</xdr:rowOff>
    </xdr:to>
    <xdr:grpSp>
      <xdr:nvGrpSpPr>
        <xdr:cNvPr id="85" name="Group 84"/>
        <xdr:cNvGrpSpPr/>
      </xdr:nvGrpSpPr>
      <xdr:grpSpPr>
        <a:xfrm rot="16200000">
          <a:off x="6238886" y="3990986"/>
          <a:ext cx="1347783" cy="309559"/>
          <a:chOff x="3978661" y="6067439"/>
          <a:chExt cx="1431522" cy="438151"/>
        </a:xfrm>
      </xdr:grpSpPr>
      <xdr:sp macro="" textlink="">
        <xdr:nvSpPr>
          <xdr:cNvPr id="86" name="Bent Arrow 85"/>
          <xdr:cNvSpPr/>
        </xdr:nvSpPr>
        <xdr:spPr bwMode="auto">
          <a:xfrm>
            <a:off x="5124433" y="6096017"/>
            <a:ext cx="285750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87" name="Up Arrow 86"/>
          <xdr:cNvSpPr/>
        </xdr:nvSpPr>
        <xdr:spPr bwMode="auto">
          <a:xfrm>
            <a:off x="4796114" y="6067439"/>
            <a:ext cx="152400" cy="428625"/>
          </a:xfrm>
          <a:prstGeom prst="up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88" name="Bent Arrow 87"/>
          <xdr:cNvSpPr/>
        </xdr:nvSpPr>
        <xdr:spPr bwMode="auto">
          <a:xfrm flipH="1">
            <a:off x="4315388" y="6105548"/>
            <a:ext cx="285749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89" name="U-Turn Arrow 88"/>
          <xdr:cNvSpPr/>
        </xdr:nvSpPr>
        <xdr:spPr bwMode="auto">
          <a:xfrm flipH="1">
            <a:off x="3978661" y="6134115"/>
            <a:ext cx="247649" cy="371475"/>
          </a:xfrm>
          <a:prstGeom prst="uturn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17</xdr:col>
      <xdr:colOff>33359</xdr:colOff>
      <xdr:row>32</xdr:row>
      <xdr:rowOff>7494</xdr:rowOff>
    </xdr:from>
    <xdr:to>
      <xdr:col>23</xdr:col>
      <xdr:colOff>342908</xdr:colOff>
      <xdr:row>33</xdr:row>
      <xdr:rowOff>161931</xdr:rowOff>
    </xdr:to>
    <xdr:grpSp>
      <xdr:nvGrpSpPr>
        <xdr:cNvPr id="90" name="Group 89"/>
        <xdr:cNvGrpSpPr/>
      </xdr:nvGrpSpPr>
      <xdr:grpSpPr>
        <a:xfrm>
          <a:off x="4652984" y="6182869"/>
          <a:ext cx="1658924" cy="313187"/>
          <a:chOff x="3840290" y="6067439"/>
          <a:chExt cx="1814661" cy="438151"/>
        </a:xfrm>
      </xdr:grpSpPr>
      <xdr:sp macro="" textlink="">
        <xdr:nvSpPr>
          <xdr:cNvPr id="91" name="Bent Arrow 90"/>
          <xdr:cNvSpPr/>
        </xdr:nvSpPr>
        <xdr:spPr bwMode="auto">
          <a:xfrm>
            <a:off x="5369203" y="6096017"/>
            <a:ext cx="285748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92" name="Up Arrow 91"/>
          <xdr:cNvSpPr/>
        </xdr:nvSpPr>
        <xdr:spPr bwMode="auto">
          <a:xfrm>
            <a:off x="4913167" y="6067439"/>
            <a:ext cx="152399" cy="428625"/>
          </a:xfrm>
          <a:prstGeom prst="up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93" name="Bent Arrow 92"/>
          <xdr:cNvSpPr/>
        </xdr:nvSpPr>
        <xdr:spPr bwMode="auto">
          <a:xfrm flipH="1">
            <a:off x="4251518" y="6105547"/>
            <a:ext cx="285748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94" name="U-Turn Arrow 93"/>
          <xdr:cNvSpPr/>
        </xdr:nvSpPr>
        <xdr:spPr bwMode="auto">
          <a:xfrm flipH="1">
            <a:off x="3840290" y="6134114"/>
            <a:ext cx="247648" cy="371476"/>
          </a:xfrm>
          <a:prstGeom prst="uturn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9</xdr:col>
      <xdr:colOff>166708</xdr:colOff>
      <xdr:row>12</xdr:row>
      <xdr:rowOff>71448</xdr:rowOff>
    </xdr:from>
    <xdr:to>
      <xdr:col>16</xdr:col>
      <xdr:colOff>361956</xdr:colOff>
      <xdr:row>14</xdr:row>
      <xdr:rowOff>76207</xdr:rowOff>
    </xdr:to>
    <xdr:grpSp>
      <xdr:nvGrpSpPr>
        <xdr:cNvPr id="95" name="Group 94"/>
        <xdr:cNvGrpSpPr/>
      </xdr:nvGrpSpPr>
      <xdr:grpSpPr>
        <a:xfrm rot="10800000">
          <a:off x="2801958" y="3024198"/>
          <a:ext cx="1798623" cy="322259"/>
          <a:chOff x="3776427" y="6067439"/>
          <a:chExt cx="1889160" cy="438151"/>
        </a:xfrm>
      </xdr:grpSpPr>
      <xdr:sp macro="" textlink="">
        <xdr:nvSpPr>
          <xdr:cNvPr id="96" name="Bent Arrow 95"/>
          <xdr:cNvSpPr/>
        </xdr:nvSpPr>
        <xdr:spPr bwMode="auto">
          <a:xfrm>
            <a:off x="5379840" y="6096016"/>
            <a:ext cx="285747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97" name="Up Arrow 96"/>
          <xdr:cNvSpPr/>
        </xdr:nvSpPr>
        <xdr:spPr bwMode="auto">
          <a:xfrm>
            <a:off x="4859950" y="6067439"/>
            <a:ext cx="152399" cy="428625"/>
          </a:xfrm>
          <a:prstGeom prst="up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98" name="Bent Arrow 97"/>
          <xdr:cNvSpPr/>
        </xdr:nvSpPr>
        <xdr:spPr bwMode="auto">
          <a:xfrm flipH="1">
            <a:off x="4240869" y="6105546"/>
            <a:ext cx="285747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99" name="U-Turn Arrow 98"/>
          <xdr:cNvSpPr/>
        </xdr:nvSpPr>
        <xdr:spPr bwMode="auto">
          <a:xfrm flipH="1">
            <a:off x="3776427" y="6134114"/>
            <a:ext cx="247648" cy="371476"/>
          </a:xfrm>
          <a:prstGeom prst="uturn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</xdr:col>
      <xdr:colOff>255813</xdr:colOff>
      <xdr:row>15</xdr:row>
      <xdr:rowOff>128813</xdr:rowOff>
    </xdr:from>
    <xdr:to>
      <xdr:col>4</xdr:col>
      <xdr:colOff>21771</xdr:colOff>
      <xdr:row>17</xdr:row>
      <xdr:rowOff>43088</xdr:rowOff>
    </xdr:to>
    <xdr:sp macro="" textlink="">
      <xdr:nvSpPr>
        <xdr:cNvPr id="82" name="AutoShape 11"/>
        <xdr:cNvSpPr>
          <a:spLocks noChangeArrowheads="1"/>
        </xdr:cNvSpPr>
      </xdr:nvSpPr>
      <xdr:spPr bwMode="auto">
        <a:xfrm>
          <a:off x="525688" y="3557813"/>
          <a:ext cx="416833" cy="231775"/>
        </a:xfrm>
        <a:prstGeom prst="leftArrow">
          <a:avLst>
            <a:gd name="adj1" fmla="val 50000"/>
            <a:gd name="adj2" fmla="val 57895"/>
          </a:avLst>
        </a:prstGeom>
        <a:solidFill>
          <a:srgbClr val="99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127000</xdr:colOff>
      <xdr:row>0</xdr:row>
      <xdr:rowOff>79375</xdr:rowOff>
    </xdr:from>
    <xdr:to>
      <xdr:col>5</xdr:col>
      <xdr:colOff>29845</xdr:colOff>
      <xdr:row>2</xdr:row>
      <xdr:rowOff>125095</xdr:rowOff>
    </xdr:to>
    <xdr:pic>
      <xdr:nvPicPr>
        <xdr:cNvPr id="83" name="Picture 8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 bwMode="auto">
        <a:xfrm>
          <a:off x="1651000" y="79375"/>
          <a:ext cx="617220" cy="6172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57</xdr:col>
      <xdr:colOff>142875</xdr:colOff>
      <xdr:row>1</xdr:row>
      <xdr:rowOff>158751</xdr:rowOff>
    </xdr:from>
    <xdr:to>
      <xdr:col>63</xdr:col>
      <xdr:colOff>167582</xdr:colOff>
      <xdr:row>2</xdr:row>
      <xdr:rowOff>174625</xdr:rowOff>
    </xdr:to>
    <xdr:pic>
      <xdr:nvPicPr>
        <xdr:cNvPr id="100" name="Picture 99" descr="C:\Users\Mark\AppData\Local\Microsoft\Windows\Temporary Internet Files\Content.MSO\1D2E114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l="32926" t="-21429"/>
        <a:stretch>
          <a:fillRect/>
        </a:stretch>
      </xdr:blipFill>
      <xdr:spPr bwMode="auto">
        <a:xfrm>
          <a:off x="14922500" y="523876"/>
          <a:ext cx="1770957" cy="222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111124</xdr:colOff>
      <xdr:row>46</xdr:row>
      <xdr:rowOff>22223</xdr:rowOff>
    </xdr:from>
    <xdr:to>
      <xdr:col>51</xdr:col>
      <xdr:colOff>174625</xdr:colOff>
      <xdr:row>109</xdr:row>
      <xdr:rowOff>15875</xdr:rowOff>
    </xdr:to>
    <xdr:pic>
      <xdr:nvPicPr>
        <xdr:cNvPr id="101" name="Picture 522" descr="Singl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9810" t="14085" r="20781" b="13480"/>
        <a:stretch>
          <a:fillRect/>
        </a:stretch>
      </xdr:blipFill>
      <xdr:spPr bwMode="auto">
        <a:xfrm>
          <a:off x="3365499" y="8674098"/>
          <a:ext cx="10191751" cy="999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9527</xdr:colOff>
      <xdr:row>25</xdr:row>
      <xdr:rowOff>149227</xdr:rowOff>
    </xdr:from>
    <xdr:to>
      <xdr:col>16</xdr:col>
      <xdr:colOff>304802</xdr:colOff>
      <xdr:row>27</xdr:row>
      <xdr:rowOff>38103</xdr:rowOff>
    </xdr:to>
    <xdr:sp macro="" textlink="">
      <xdr:nvSpPr>
        <xdr:cNvPr id="102" name="Up Arrow 101"/>
        <xdr:cNvSpPr/>
      </xdr:nvSpPr>
      <xdr:spPr bwMode="auto">
        <a:xfrm rot="16200000" flipH="1" flipV="1">
          <a:off x="4229101" y="5089528"/>
          <a:ext cx="222251" cy="406400"/>
        </a:xfrm>
        <a:prstGeom prst="upArrow">
          <a:avLst/>
        </a:prstGeom>
        <a:solidFill>
          <a:srgbClr val="FF9933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28</xdr:col>
      <xdr:colOff>56242</xdr:colOff>
      <xdr:row>25</xdr:row>
      <xdr:rowOff>119742</xdr:rowOff>
    </xdr:from>
    <xdr:to>
      <xdr:col>30</xdr:col>
      <xdr:colOff>171450</xdr:colOff>
      <xdr:row>27</xdr:row>
      <xdr:rowOff>18142</xdr:rowOff>
    </xdr:to>
    <xdr:sp macro="" textlink="">
      <xdr:nvSpPr>
        <xdr:cNvPr id="103" name="AutoShape 11"/>
        <xdr:cNvSpPr>
          <a:spLocks noChangeArrowheads="1"/>
        </xdr:cNvSpPr>
      </xdr:nvSpPr>
      <xdr:spPr bwMode="auto">
        <a:xfrm flipH="1">
          <a:off x="7755617" y="5152117"/>
          <a:ext cx="416833" cy="231775"/>
        </a:xfrm>
        <a:prstGeom prst="leftArrow">
          <a:avLst>
            <a:gd name="adj1" fmla="val 50000"/>
            <a:gd name="adj2" fmla="val 57895"/>
          </a:avLst>
        </a:prstGeom>
        <a:solidFill>
          <a:srgbClr val="99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104775</xdr:colOff>
      <xdr:row>8</xdr:row>
      <xdr:rowOff>95250</xdr:rowOff>
    </xdr:from>
    <xdr:to>
      <xdr:col>53</xdr:col>
      <xdr:colOff>295275</xdr:colOff>
      <xdr:row>10</xdr:row>
      <xdr:rowOff>104775</xdr:rowOff>
    </xdr:to>
    <xdr:sp macro="" textlink="">
      <xdr:nvSpPr>
        <xdr:cNvPr id="162" name="AutoShape 9"/>
        <xdr:cNvSpPr>
          <a:spLocks noChangeArrowheads="1"/>
        </xdr:cNvSpPr>
      </xdr:nvSpPr>
      <xdr:spPr bwMode="auto">
        <a:xfrm rot="16200000" flipH="1">
          <a:off x="5505450" y="2409825"/>
          <a:ext cx="438150" cy="190500"/>
        </a:xfrm>
        <a:prstGeom prst="leftArrow">
          <a:avLst>
            <a:gd name="adj1" fmla="val 50000"/>
            <a:gd name="adj2" fmla="val 46250"/>
          </a:avLst>
        </a:prstGeom>
        <a:solidFill>
          <a:srgbClr val="99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33347</xdr:colOff>
      <xdr:row>19</xdr:row>
      <xdr:rowOff>42873</xdr:rowOff>
    </xdr:from>
    <xdr:to>
      <xdr:col>38</xdr:col>
      <xdr:colOff>342906</xdr:colOff>
      <xdr:row>27</xdr:row>
      <xdr:rowOff>104781</xdr:rowOff>
    </xdr:to>
    <xdr:grpSp>
      <xdr:nvGrpSpPr>
        <xdr:cNvPr id="164" name="Group 163"/>
        <xdr:cNvGrpSpPr/>
      </xdr:nvGrpSpPr>
      <xdr:grpSpPr>
        <a:xfrm rot="5400000">
          <a:off x="9348798" y="4633922"/>
          <a:ext cx="1363658" cy="309559"/>
          <a:chOff x="3978661" y="6067439"/>
          <a:chExt cx="1431522" cy="438151"/>
        </a:xfrm>
      </xdr:grpSpPr>
      <xdr:sp macro="" textlink="">
        <xdr:nvSpPr>
          <xdr:cNvPr id="165" name="Bent Arrow 164"/>
          <xdr:cNvSpPr/>
        </xdr:nvSpPr>
        <xdr:spPr bwMode="auto">
          <a:xfrm>
            <a:off x="5124433" y="6096017"/>
            <a:ext cx="285750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66" name="Up Arrow 165"/>
          <xdr:cNvSpPr/>
        </xdr:nvSpPr>
        <xdr:spPr bwMode="auto">
          <a:xfrm>
            <a:off x="4796114" y="6067439"/>
            <a:ext cx="152400" cy="428625"/>
          </a:xfrm>
          <a:prstGeom prst="up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67" name="Bent Arrow 166"/>
          <xdr:cNvSpPr/>
        </xdr:nvSpPr>
        <xdr:spPr bwMode="auto">
          <a:xfrm flipH="1">
            <a:off x="4315388" y="6105548"/>
            <a:ext cx="285749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68" name="U-Turn Arrow 167"/>
          <xdr:cNvSpPr/>
        </xdr:nvSpPr>
        <xdr:spPr bwMode="auto">
          <a:xfrm flipH="1">
            <a:off x="3978661" y="6134115"/>
            <a:ext cx="247649" cy="371475"/>
          </a:xfrm>
          <a:prstGeom prst="uturn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51</xdr:col>
      <xdr:colOff>95249</xdr:colOff>
      <xdr:row>21</xdr:row>
      <xdr:rowOff>57150</xdr:rowOff>
    </xdr:from>
    <xdr:to>
      <xdr:col>51</xdr:col>
      <xdr:colOff>304800</xdr:colOff>
      <xdr:row>24</xdr:row>
      <xdr:rowOff>0</xdr:rowOff>
    </xdr:to>
    <xdr:sp macro="" textlink="">
      <xdr:nvSpPr>
        <xdr:cNvPr id="169" name="Up Arrow 168"/>
        <xdr:cNvSpPr/>
      </xdr:nvSpPr>
      <xdr:spPr bwMode="auto">
        <a:xfrm>
          <a:off x="5159374" y="4454525"/>
          <a:ext cx="209551" cy="419100"/>
        </a:xfrm>
        <a:prstGeom prst="upArrow">
          <a:avLst/>
        </a:prstGeom>
        <a:solidFill>
          <a:srgbClr val="FF9933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46</xdr:col>
      <xdr:colOff>76200</xdr:colOff>
      <xdr:row>20</xdr:row>
      <xdr:rowOff>1</xdr:rowOff>
    </xdr:from>
    <xdr:to>
      <xdr:col>46</xdr:col>
      <xdr:colOff>285751</xdr:colOff>
      <xdr:row>22</xdr:row>
      <xdr:rowOff>95251</xdr:rowOff>
    </xdr:to>
    <xdr:sp macro="" textlink="">
      <xdr:nvSpPr>
        <xdr:cNvPr id="170" name="Up Arrow 169"/>
        <xdr:cNvSpPr/>
      </xdr:nvSpPr>
      <xdr:spPr bwMode="auto">
        <a:xfrm flipV="1">
          <a:off x="3775075" y="4222751"/>
          <a:ext cx="209551" cy="428625"/>
        </a:xfrm>
        <a:prstGeom prst="upArrow">
          <a:avLst/>
        </a:prstGeom>
        <a:solidFill>
          <a:srgbClr val="FF9933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49</xdr:col>
      <xdr:colOff>57152</xdr:colOff>
      <xdr:row>16</xdr:row>
      <xdr:rowOff>123826</xdr:rowOff>
    </xdr:from>
    <xdr:to>
      <xdr:col>51</xdr:col>
      <xdr:colOff>19052</xdr:colOff>
      <xdr:row>18</xdr:row>
      <xdr:rowOff>28577</xdr:rowOff>
    </xdr:to>
    <xdr:sp macro="" textlink="">
      <xdr:nvSpPr>
        <xdr:cNvPr id="171" name="Up Arrow 170"/>
        <xdr:cNvSpPr/>
      </xdr:nvSpPr>
      <xdr:spPr bwMode="auto">
        <a:xfrm rot="5400000" flipV="1">
          <a:off x="4768851" y="3619502"/>
          <a:ext cx="222251" cy="406400"/>
        </a:xfrm>
        <a:prstGeom prst="upArrow">
          <a:avLst/>
        </a:prstGeom>
        <a:solidFill>
          <a:srgbClr val="FF9933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44</xdr:col>
      <xdr:colOff>95250</xdr:colOff>
      <xdr:row>35</xdr:row>
      <xdr:rowOff>57150</xdr:rowOff>
    </xdr:from>
    <xdr:to>
      <xdr:col>44</xdr:col>
      <xdr:colOff>285750</xdr:colOff>
      <xdr:row>37</xdr:row>
      <xdr:rowOff>114300</xdr:rowOff>
    </xdr:to>
    <xdr:sp macro="" textlink="">
      <xdr:nvSpPr>
        <xdr:cNvPr id="172" name="AutoShape 9"/>
        <xdr:cNvSpPr>
          <a:spLocks noChangeArrowheads="1"/>
        </xdr:cNvSpPr>
      </xdr:nvSpPr>
      <xdr:spPr bwMode="auto">
        <a:xfrm rot="5400000" flipH="1">
          <a:off x="3225800" y="6911975"/>
          <a:ext cx="438150" cy="190500"/>
        </a:xfrm>
        <a:prstGeom prst="leftArrow">
          <a:avLst>
            <a:gd name="adj1" fmla="val 50000"/>
            <a:gd name="adj2" fmla="val 46250"/>
          </a:avLst>
        </a:prstGeom>
        <a:solidFill>
          <a:srgbClr val="99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138123</xdr:colOff>
      <xdr:row>15</xdr:row>
      <xdr:rowOff>42874</xdr:rowOff>
    </xdr:from>
    <xdr:to>
      <xdr:col>58</xdr:col>
      <xdr:colOff>447682</xdr:colOff>
      <xdr:row>23</xdr:row>
      <xdr:rowOff>104782</xdr:rowOff>
    </xdr:to>
    <xdr:grpSp>
      <xdr:nvGrpSpPr>
        <xdr:cNvPr id="173" name="Group 172"/>
        <xdr:cNvGrpSpPr/>
      </xdr:nvGrpSpPr>
      <xdr:grpSpPr>
        <a:xfrm rot="16200000">
          <a:off x="14557386" y="3990986"/>
          <a:ext cx="1347783" cy="309559"/>
          <a:chOff x="3978661" y="6067439"/>
          <a:chExt cx="1431522" cy="438151"/>
        </a:xfrm>
      </xdr:grpSpPr>
      <xdr:sp macro="" textlink="">
        <xdr:nvSpPr>
          <xdr:cNvPr id="174" name="Bent Arrow 173"/>
          <xdr:cNvSpPr/>
        </xdr:nvSpPr>
        <xdr:spPr bwMode="auto">
          <a:xfrm>
            <a:off x="5124433" y="6096017"/>
            <a:ext cx="285750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75" name="Up Arrow 174"/>
          <xdr:cNvSpPr/>
        </xdr:nvSpPr>
        <xdr:spPr bwMode="auto">
          <a:xfrm>
            <a:off x="4796114" y="6067439"/>
            <a:ext cx="152400" cy="428625"/>
          </a:xfrm>
          <a:prstGeom prst="up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76" name="Bent Arrow 175"/>
          <xdr:cNvSpPr/>
        </xdr:nvSpPr>
        <xdr:spPr bwMode="auto">
          <a:xfrm flipH="1">
            <a:off x="4315388" y="6105548"/>
            <a:ext cx="285749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77" name="U-Turn Arrow 176"/>
          <xdr:cNvSpPr/>
        </xdr:nvSpPr>
        <xdr:spPr bwMode="auto">
          <a:xfrm flipH="1">
            <a:off x="3978661" y="6134115"/>
            <a:ext cx="247649" cy="371475"/>
          </a:xfrm>
          <a:prstGeom prst="uturn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49</xdr:col>
      <xdr:colOff>33359</xdr:colOff>
      <xdr:row>32</xdr:row>
      <xdr:rowOff>7494</xdr:rowOff>
    </xdr:from>
    <xdr:to>
      <xdr:col>55</xdr:col>
      <xdr:colOff>342908</xdr:colOff>
      <xdr:row>33</xdr:row>
      <xdr:rowOff>161931</xdr:rowOff>
    </xdr:to>
    <xdr:grpSp>
      <xdr:nvGrpSpPr>
        <xdr:cNvPr id="178" name="Group 177"/>
        <xdr:cNvGrpSpPr/>
      </xdr:nvGrpSpPr>
      <xdr:grpSpPr>
        <a:xfrm>
          <a:off x="12971484" y="6182869"/>
          <a:ext cx="1658924" cy="313187"/>
          <a:chOff x="3840290" y="6067439"/>
          <a:chExt cx="1814661" cy="438151"/>
        </a:xfrm>
      </xdr:grpSpPr>
      <xdr:sp macro="" textlink="">
        <xdr:nvSpPr>
          <xdr:cNvPr id="179" name="Bent Arrow 178"/>
          <xdr:cNvSpPr/>
        </xdr:nvSpPr>
        <xdr:spPr bwMode="auto">
          <a:xfrm>
            <a:off x="5369203" y="6096017"/>
            <a:ext cx="285748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80" name="Up Arrow 179"/>
          <xdr:cNvSpPr/>
        </xdr:nvSpPr>
        <xdr:spPr bwMode="auto">
          <a:xfrm>
            <a:off x="4913167" y="6067439"/>
            <a:ext cx="152399" cy="428625"/>
          </a:xfrm>
          <a:prstGeom prst="up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81" name="Bent Arrow 180"/>
          <xdr:cNvSpPr/>
        </xdr:nvSpPr>
        <xdr:spPr bwMode="auto">
          <a:xfrm flipH="1">
            <a:off x="4251518" y="6105547"/>
            <a:ext cx="285748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82" name="U-Turn Arrow 181"/>
          <xdr:cNvSpPr/>
        </xdr:nvSpPr>
        <xdr:spPr bwMode="auto">
          <a:xfrm flipH="1">
            <a:off x="3840290" y="6134114"/>
            <a:ext cx="247648" cy="371476"/>
          </a:xfrm>
          <a:prstGeom prst="uturn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41</xdr:col>
      <xdr:colOff>166708</xdr:colOff>
      <xdr:row>12</xdr:row>
      <xdr:rowOff>71448</xdr:rowOff>
    </xdr:from>
    <xdr:to>
      <xdr:col>48</xdr:col>
      <xdr:colOff>361956</xdr:colOff>
      <xdr:row>14</xdr:row>
      <xdr:rowOff>76207</xdr:rowOff>
    </xdr:to>
    <xdr:grpSp>
      <xdr:nvGrpSpPr>
        <xdr:cNvPr id="183" name="Group 182"/>
        <xdr:cNvGrpSpPr/>
      </xdr:nvGrpSpPr>
      <xdr:grpSpPr>
        <a:xfrm rot="10800000">
          <a:off x="11120458" y="3024198"/>
          <a:ext cx="1798623" cy="322259"/>
          <a:chOff x="3776427" y="6067439"/>
          <a:chExt cx="1889160" cy="438151"/>
        </a:xfrm>
      </xdr:grpSpPr>
      <xdr:sp macro="" textlink="">
        <xdr:nvSpPr>
          <xdr:cNvPr id="184" name="Bent Arrow 183"/>
          <xdr:cNvSpPr/>
        </xdr:nvSpPr>
        <xdr:spPr bwMode="auto">
          <a:xfrm>
            <a:off x="5379840" y="6096016"/>
            <a:ext cx="285747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85" name="Up Arrow 184"/>
          <xdr:cNvSpPr/>
        </xdr:nvSpPr>
        <xdr:spPr bwMode="auto">
          <a:xfrm>
            <a:off x="4859950" y="6067439"/>
            <a:ext cx="152399" cy="428625"/>
          </a:xfrm>
          <a:prstGeom prst="up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86" name="Bent Arrow 185"/>
          <xdr:cNvSpPr/>
        </xdr:nvSpPr>
        <xdr:spPr bwMode="auto">
          <a:xfrm flipH="1">
            <a:off x="4240869" y="6105546"/>
            <a:ext cx="285747" cy="390525"/>
          </a:xfrm>
          <a:prstGeom prst="bentArrow">
            <a:avLst/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  <xdr:sp macro="" textlink="">
        <xdr:nvSpPr>
          <xdr:cNvPr id="187" name="U-Turn Arrow 186"/>
          <xdr:cNvSpPr/>
        </xdr:nvSpPr>
        <xdr:spPr bwMode="auto">
          <a:xfrm flipH="1">
            <a:off x="3776427" y="6134114"/>
            <a:ext cx="247648" cy="371476"/>
          </a:xfrm>
          <a:prstGeom prst="uturnArrow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33</xdr:col>
      <xdr:colOff>255813</xdr:colOff>
      <xdr:row>15</xdr:row>
      <xdr:rowOff>128813</xdr:rowOff>
    </xdr:from>
    <xdr:to>
      <xdr:col>36</xdr:col>
      <xdr:colOff>21771</xdr:colOff>
      <xdr:row>17</xdr:row>
      <xdr:rowOff>43088</xdr:rowOff>
    </xdr:to>
    <xdr:sp macro="" textlink="">
      <xdr:nvSpPr>
        <xdr:cNvPr id="188" name="AutoShape 11"/>
        <xdr:cNvSpPr>
          <a:spLocks noChangeArrowheads="1"/>
        </xdr:cNvSpPr>
      </xdr:nvSpPr>
      <xdr:spPr bwMode="auto">
        <a:xfrm>
          <a:off x="525688" y="3557813"/>
          <a:ext cx="416833" cy="231775"/>
        </a:xfrm>
        <a:prstGeom prst="leftArrow">
          <a:avLst>
            <a:gd name="adj1" fmla="val 50000"/>
            <a:gd name="adj2" fmla="val 57895"/>
          </a:avLst>
        </a:prstGeom>
        <a:solidFill>
          <a:srgbClr val="99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9527</xdr:colOff>
      <xdr:row>25</xdr:row>
      <xdr:rowOff>149227</xdr:rowOff>
    </xdr:from>
    <xdr:to>
      <xdr:col>48</xdr:col>
      <xdr:colOff>304802</xdr:colOff>
      <xdr:row>27</xdr:row>
      <xdr:rowOff>38103</xdr:rowOff>
    </xdr:to>
    <xdr:sp macro="" textlink="">
      <xdr:nvSpPr>
        <xdr:cNvPr id="189" name="Up Arrow 188"/>
        <xdr:cNvSpPr/>
      </xdr:nvSpPr>
      <xdr:spPr bwMode="auto">
        <a:xfrm rot="16200000" flipH="1" flipV="1">
          <a:off x="4229101" y="5089528"/>
          <a:ext cx="222251" cy="406400"/>
        </a:xfrm>
        <a:prstGeom prst="upArrow">
          <a:avLst/>
        </a:prstGeom>
        <a:solidFill>
          <a:srgbClr val="FF9933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60</xdr:col>
      <xdr:colOff>56242</xdr:colOff>
      <xdr:row>25</xdr:row>
      <xdr:rowOff>119742</xdr:rowOff>
    </xdr:from>
    <xdr:to>
      <xdr:col>62</xdr:col>
      <xdr:colOff>171450</xdr:colOff>
      <xdr:row>27</xdr:row>
      <xdr:rowOff>18142</xdr:rowOff>
    </xdr:to>
    <xdr:sp macro="" textlink="">
      <xdr:nvSpPr>
        <xdr:cNvPr id="190" name="AutoShape 11"/>
        <xdr:cNvSpPr>
          <a:spLocks noChangeArrowheads="1"/>
        </xdr:cNvSpPr>
      </xdr:nvSpPr>
      <xdr:spPr bwMode="auto">
        <a:xfrm flipH="1">
          <a:off x="7755617" y="5152117"/>
          <a:ext cx="416833" cy="231775"/>
        </a:xfrm>
        <a:prstGeom prst="leftArrow">
          <a:avLst>
            <a:gd name="adj1" fmla="val 50000"/>
            <a:gd name="adj2" fmla="val 57895"/>
          </a:avLst>
        </a:prstGeom>
        <a:solidFill>
          <a:srgbClr val="99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73025</xdr:colOff>
      <xdr:row>19</xdr:row>
      <xdr:rowOff>38101</xdr:rowOff>
    </xdr:from>
    <xdr:to>
      <xdr:col>49</xdr:col>
      <xdr:colOff>358775</xdr:colOff>
      <xdr:row>24</xdr:row>
      <xdr:rowOff>152400</xdr:rowOff>
    </xdr:to>
    <xdr:sp macro="" textlink="">
      <xdr:nvSpPr>
        <xdr:cNvPr id="68" name="Oval 21"/>
        <xdr:cNvSpPr>
          <a:spLocks noChangeArrowheads="1"/>
        </xdr:cNvSpPr>
      </xdr:nvSpPr>
      <xdr:spPr bwMode="auto">
        <a:xfrm>
          <a:off x="12519025" y="4102101"/>
          <a:ext cx="777875" cy="92392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229659</xdr:colOff>
      <xdr:row>11</xdr:row>
      <xdr:rowOff>21166</xdr:rowOff>
    </xdr:from>
    <xdr:to>
      <xdr:col>35</xdr:col>
      <xdr:colOff>296335</xdr:colOff>
      <xdr:row>21</xdr:row>
      <xdr:rowOff>74081</xdr:rowOff>
    </xdr:to>
    <xdr:grpSp>
      <xdr:nvGrpSpPr>
        <xdr:cNvPr id="2" name="Group 1"/>
        <xdr:cNvGrpSpPr/>
      </xdr:nvGrpSpPr>
      <xdr:grpSpPr>
        <a:xfrm>
          <a:off x="8262445" y="2245444"/>
          <a:ext cx="2120974" cy="2336629"/>
          <a:chOff x="7381875" y="1838324"/>
          <a:chExt cx="1771650" cy="1990725"/>
        </a:xfrm>
      </xdr:grpSpPr>
      <xdr:sp macro="" textlink="">
        <xdr:nvSpPr>
          <xdr:cNvPr id="3" name="Oval 2"/>
          <xdr:cNvSpPr/>
        </xdr:nvSpPr>
        <xdr:spPr>
          <a:xfrm>
            <a:off x="7381875" y="1838324"/>
            <a:ext cx="1771650" cy="1990725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" name="Oval 3"/>
          <xdr:cNvSpPr/>
        </xdr:nvSpPr>
        <xdr:spPr>
          <a:xfrm>
            <a:off x="7882452" y="2421459"/>
            <a:ext cx="799869" cy="789776"/>
          </a:xfrm>
          <a:prstGeom prst="ellipse">
            <a:avLst/>
          </a:prstGeom>
          <a:solidFill>
            <a:schemeClr val="accent3">
              <a:lumMod val="75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26</xdr:col>
      <xdr:colOff>9527</xdr:colOff>
      <xdr:row>15</xdr:row>
      <xdr:rowOff>158739</xdr:rowOff>
    </xdr:from>
    <xdr:to>
      <xdr:col>28</xdr:col>
      <xdr:colOff>304801</xdr:colOff>
      <xdr:row>16</xdr:row>
      <xdr:rowOff>76188</xdr:rowOff>
    </xdr:to>
    <xdr:grpSp>
      <xdr:nvGrpSpPr>
        <xdr:cNvPr id="5" name="Group 4"/>
        <xdr:cNvGrpSpPr/>
      </xdr:nvGrpSpPr>
      <xdr:grpSpPr>
        <a:xfrm>
          <a:off x="6938339" y="3199609"/>
          <a:ext cx="1402296" cy="195851"/>
          <a:chOff x="5286378" y="2643716"/>
          <a:chExt cx="1523999" cy="118533"/>
        </a:xfrm>
      </xdr:grpSpPr>
      <xdr:sp macro="" textlink="">
        <xdr:nvSpPr>
          <xdr:cNvPr id="6" name="Isosceles Triangle 5"/>
          <xdr:cNvSpPr/>
        </xdr:nvSpPr>
        <xdr:spPr>
          <a:xfrm rot="16200000">
            <a:off x="6503460" y="2455333"/>
            <a:ext cx="118533" cy="495300"/>
          </a:xfrm>
          <a:prstGeom prst="triangle">
            <a:avLst/>
          </a:prstGeom>
          <a:solidFill>
            <a:schemeClr val="accent3">
              <a:lumMod val="75000"/>
            </a:schemeClr>
          </a:solidFill>
          <a:ln w="1905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7" name="Straight Connector 6"/>
          <xdr:cNvCxnSpPr>
            <a:stCxn id="6" idx="0"/>
          </xdr:cNvCxnSpPr>
        </xdr:nvCxnSpPr>
        <xdr:spPr>
          <a:xfrm rot="10800000" flipV="1">
            <a:off x="5286378" y="2702989"/>
            <a:ext cx="1028699" cy="2115"/>
          </a:xfrm>
          <a:prstGeom prst="line">
            <a:avLst/>
          </a:prstGeom>
          <a:ln w="1905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260349</xdr:colOff>
      <xdr:row>15</xdr:row>
      <xdr:rowOff>169343</xdr:rowOff>
    </xdr:from>
    <xdr:to>
      <xdr:col>37</xdr:col>
      <xdr:colOff>565149</xdr:colOff>
      <xdr:row>16</xdr:row>
      <xdr:rowOff>78326</xdr:rowOff>
    </xdr:to>
    <xdr:grpSp>
      <xdr:nvGrpSpPr>
        <xdr:cNvPr id="8" name="Group 7"/>
        <xdr:cNvGrpSpPr/>
      </xdr:nvGrpSpPr>
      <xdr:grpSpPr>
        <a:xfrm flipH="1">
          <a:off x="10344385" y="3209832"/>
          <a:ext cx="1606078" cy="187766"/>
          <a:chOff x="5286375" y="2648656"/>
          <a:chExt cx="1524000" cy="113594"/>
        </a:xfrm>
      </xdr:grpSpPr>
      <xdr:sp macro="" textlink="">
        <xdr:nvSpPr>
          <xdr:cNvPr id="9" name="Isosceles Triangle 8"/>
          <xdr:cNvSpPr/>
        </xdr:nvSpPr>
        <xdr:spPr>
          <a:xfrm rot="16200000">
            <a:off x="6505928" y="2457803"/>
            <a:ext cx="113594" cy="495300"/>
          </a:xfrm>
          <a:prstGeom prst="triangle">
            <a:avLst/>
          </a:prstGeom>
          <a:solidFill>
            <a:schemeClr val="accent3">
              <a:lumMod val="75000"/>
            </a:schemeClr>
          </a:solidFill>
          <a:ln w="1905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10" name="Straight Connector 9"/>
          <xdr:cNvCxnSpPr>
            <a:stCxn id="9" idx="0"/>
          </xdr:cNvCxnSpPr>
        </xdr:nvCxnSpPr>
        <xdr:spPr>
          <a:xfrm flipH="1" flipV="1">
            <a:off x="5286375" y="2705094"/>
            <a:ext cx="1028700" cy="352"/>
          </a:xfrm>
          <a:prstGeom prst="line">
            <a:avLst/>
          </a:prstGeom>
          <a:ln w="1905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171452</xdr:colOff>
      <xdr:row>21</xdr:row>
      <xdr:rowOff>136529</xdr:rowOff>
    </xdr:from>
    <xdr:to>
      <xdr:col>32</xdr:col>
      <xdr:colOff>76202</xdr:colOff>
      <xdr:row>28</xdr:row>
      <xdr:rowOff>179919</xdr:rowOff>
    </xdr:to>
    <xdr:grpSp>
      <xdr:nvGrpSpPr>
        <xdr:cNvPr id="11" name="Group 10"/>
        <xdr:cNvGrpSpPr/>
      </xdr:nvGrpSpPr>
      <xdr:grpSpPr>
        <a:xfrm rot="16200000">
          <a:off x="8629811" y="5318188"/>
          <a:ext cx="1491462" cy="142603"/>
          <a:chOff x="5414257" y="2628900"/>
          <a:chExt cx="1396118" cy="133350"/>
        </a:xfrm>
      </xdr:grpSpPr>
      <xdr:sp macro="" textlink="">
        <xdr:nvSpPr>
          <xdr:cNvPr id="12" name="Isosceles Triangle 11"/>
          <xdr:cNvSpPr/>
        </xdr:nvSpPr>
        <xdr:spPr>
          <a:xfrm rot="16200000">
            <a:off x="6496050" y="2447925"/>
            <a:ext cx="133350" cy="495300"/>
          </a:xfrm>
          <a:prstGeom prst="triangle">
            <a:avLst/>
          </a:prstGeom>
          <a:solidFill>
            <a:schemeClr val="accent3">
              <a:lumMod val="75000"/>
            </a:schemeClr>
          </a:solidFill>
          <a:ln w="1905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13" name="Straight Connector 12"/>
          <xdr:cNvCxnSpPr>
            <a:stCxn id="12" idx="0"/>
          </xdr:cNvCxnSpPr>
        </xdr:nvCxnSpPr>
        <xdr:spPr>
          <a:xfrm flipH="1">
            <a:off x="5414257" y="2695575"/>
            <a:ext cx="900819" cy="3078"/>
          </a:xfrm>
          <a:prstGeom prst="line">
            <a:avLst/>
          </a:prstGeom>
          <a:ln w="1905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180975</xdr:colOff>
      <xdr:row>4</xdr:row>
      <xdr:rowOff>42335</xdr:rowOff>
    </xdr:from>
    <xdr:to>
      <xdr:col>32</xdr:col>
      <xdr:colOff>95250</xdr:colOff>
      <xdr:row>10</xdr:row>
      <xdr:rowOff>190498</xdr:rowOff>
    </xdr:to>
    <xdr:grpSp>
      <xdr:nvGrpSpPr>
        <xdr:cNvPr id="14" name="Group 13"/>
        <xdr:cNvGrpSpPr/>
      </xdr:nvGrpSpPr>
      <xdr:grpSpPr>
        <a:xfrm rot="5400000">
          <a:off x="8736598" y="1494330"/>
          <a:ext cx="1308363" cy="151747"/>
          <a:chOff x="5312681" y="2628900"/>
          <a:chExt cx="1497694" cy="133350"/>
        </a:xfrm>
      </xdr:grpSpPr>
      <xdr:sp macro="" textlink="">
        <xdr:nvSpPr>
          <xdr:cNvPr id="15" name="Isosceles Triangle 14"/>
          <xdr:cNvSpPr/>
        </xdr:nvSpPr>
        <xdr:spPr>
          <a:xfrm rot="16200000">
            <a:off x="6496050" y="2447925"/>
            <a:ext cx="133350" cy="495300"/>
          </a:xfrm>
          <a:prstGeom prst="triangle">
            <a:avLst/>
          </a:prstGeom>
          <a:solidFill>
            <a:schemeClr val="accent3">
              <a:lumMod val="75000"/>
            </a:schemeClr>
          </a:solidFill>
          <a:ln w="1905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16" name="Straight Connector 15"/>
          <xdr:cNvCxnSpPr>
            <a:stCxn id="15" idx="0"/>
          </xdr:cNvCxnSpPr>
        </xdr:nvCxnSpPr>
        <xdr:spPr>
          <a:xfrm rot="10800000" flipV="1">
            <a:off x="5312681" y="2695574"/>
            <a:ext cx="1002395" cy="19667"/>
          </a:xfrm>
          <a:prstGeom prst="line">
            <a:avLst/>
          </a:prstGeom>
          <a:ln w="1905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36</xdr:col>
      <xdr:colOff>306917</xdr:colOff>
      <xdr:row>3</xdr:row>
      <xdr:rowOff>10582</xdr:rowOff>
    </xdr:from>
    <xdr:to>
      <xdr:col>38</xdr:col>
      <xdr:colOff>28575</xdr:colOff>
      <xdr:row>7</xdr:row>
      <xdr:rowOff>194298</xdr:rowOff>
    </xdr:to>
    <xdr:pic>
      <xdr:nvPicPr>
        <xdr:cNvPr id="17" name="Picture 108" descr="C:\Documents and Settings\DOTL1L\Local Settings\Temporary Internet Files\Content.IE5\PP7ZPHJT\MM900040807[1]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0479617" y="715432"/>
          <a:ext cx="940858" cy="955241"/>
        </a:xfrm>
        <a:prstGeom prst="rect">
          <a:avLst/>
        </a:prstGeom>
        <a:noFill/>
        <a:ln>
          <a:solidFill>
            <a:schemeClr val="accent2"/>
          </a:solidFill>
        </a:ln>
      </xdr:spPr>
    </xdr:pic>
    <xdr:clientData/>
  </xdr:twoCellAnchor>
  <xdr:twoCellAnchor editAs="oneCell">
    <xdr:from>
      <xdr:col>1</xdr:col>
      <xdr:colOff>148167</xdr:colOff>
      <xdr:row>0</xdr:row>
      <xdr:rowOff>21171</xdr:rowOff>
    </xdr:from>
    <xdr:to>
      <xdr:col>1</xdr:col>
      <xdr:colOff>765387</xdr:colOff>
      <xdr:row>2</xdr:row>
      <xdr:rowOff>151558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 bwMode="auto">
        <a:xfrm>
          <a:off x="376767" y="21171"/>
          <a:ext cx="617220" cy="6256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21172</xdr:colOff>
      <xdr:row>2</xdr:row>
      <xdr:rowOff>10584</xdr:rowOff>
    </xdr:from>
    <xdr:to>
      <xdr:col>21</xdr:col>
      <xdr:colOff>272361</xdr:colOff>
      <xdr:row>2</xdr:row>
      <xdr:rowOff>154781</xdr:rowOff>
    </xdr:to>
    <xdr:pic>
      <xdr:nvPicPr>
        <xdr:cNvPr id="19" name="Picture 18" descr="C:\Users\Mark\AppData\Local\Microsoft\Windows\Temporary Internet Files\Content.MSO\1D2E114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l="32926" t="-21429"/>
        <a:stretch>
          <a:fillRect/>
        </a:stretch>
      </xdr:blipFill>
      <xdr:spPr bwMode="auto">
        <a:xfrm>
          <a:off x="4431247" y="505884"/>
          <a:ext cx="1327514" cy="1441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30</xdr:col>
      <xdr:colOff>31750</xdr:colOff>
      <xdr:row>34</xdr:row>
      <xdr:rowOff>127002</xdr:rowOff>
    </xdr:from>
    <xdr:to>
      <xdr:col>33</xdr:col>
      <xdr:colOff>210693</xdr:colOff>
      <xdr:row>39</xdr:row>
      <xdr:rowOff>49425</xdr:rowOff>
    </xdr:to>
    <xdr:sp macro="" textlink="">
      <xdr:nvSpPr>
        <xdr:cNvPr id="20" name="Oval 19"/>
        <xdr:cNvSpPr/>
      </xdr:nvSpPr>
      <xdr:spPr>
        <a:xfrm>
          <a:off x="8470900" y="7461252"/>
          <a:ext cx="864743" cy="903498"/>
        </a:xfrm>
        <a:prstGeom prst="ellipse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33</xdr:col>
      <xdr:colOff>228598</xdr:colOff>
      <xdr:row>33</xdr:row>
      <xdr:rowOff>155573</xdr:rowOff>
    </xdr:from>
    <xdr:to>
      <xdr:col>34</xdr:col>
      <xdr:colOff>205316</xdr:colOff>
      <xdr:row>35</xdr:row>
      <xdr:rowOff>164040</xdr:rowOff>
    </xdr:to>
    <xdr:sp macro="" textlink="">
      <xdr:nvSpPr>
        <xdr:cNvPr id="21" name="Up Arrow 20"/>
        <xdr:cNvSpPr/>
      </xdr:nvSpPr>
      <xdr:spPr bwMode="auto">
        <a:xfrm>
          <a:off x="9353548" y="7289798"/>
          <a:ext cx="205318" cy="408517"/>
        </a:xfrm>
        <a:prstGeom prst="upArrow">
          <a:avLst/>
        </a:prstGeom>
        <a:solidFill>
          <a:srgbClr val="FFFF99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33</xdr:col>
      <xdr:colOff>22225</xdr:colOff>
      <xdr:row>39</xdr:row>
      <xdr:rowOff>185207</xdr:rowOff>
    </xdr:from>
    <xdr:to>
      <xdr:col>34</xdr:col>
      <xdr:colOff>189442</xdr:colOff>
      <xdr:row>41</xdr:row>
      <xdr:rowOff>13758</xdr:rowOff>
    </xdr:to>
    <xdr:sp macro="" textlink="">
      <xdr:nvSpPr>
        <xdr:cNvPr id="22" name="Up Arrow 21"/>
        <xdr:cNvSpPr/>
      </xdr:nvSpPr>
      <xdr:spPr bwMode="auto">
        <a:xfrm rot="5400000">
          <a:off x="9235546" y="8412161"/>
          <a:ext cx="219076" cy="395817"/>
        </a:xfrm>
        <a:prstGeom prst="upArrow">
          <a:avLst/>
        </a:prstGeom>
        <a:solidFill>
          <a:srgbClr val="FFFF99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29</xdr:col>
      <xdr:colOff>10584</xdr:colOff>
      <xdr:row>38</xdr:row>
      <xdr:rowOff>20109</xdr:rowOff>
    </xdr:from>
    <xdr:to>
      <xdr:col>29</xdr:col>
      <xdr:colOff>220135</xdr:colOff>
      <xdr:row>40</xdr:row>
      <xdr:rowOff>39159</xdr:rowOff>
    </xdr:to>
    <xdr:sp macro="" textlink="">
      <xdr:nvSpPr>
        <xdr:cNvPr id="23" name="Up Arrow 22"/>
        <xdr:cNvSpPr/>
      </xdr:nvSpPr>
      <xdr:spPr bwMode="auto">
        <a:xfrm flipV="1">
          <a:off x="8230659" y="8135409"/>
          <a:ext cx="209551" cy="409575"/>
        </a:xfrm>
        <a:prstGeom prst="upArrow">
          <a:avLst/>
        </a:prstGeom>
        <a:solidFill>
          <a:srgbClr val="FFFF99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29</xdr:col>
      <xdr:colOff>38107</xdr:colOff>
      <xdr:row>33</xdr:row>
      <xdr:rowOff>5</xdr:rowOff>
    </xdr:from>
    <xdr:to>
      <xdr:col>30</xdr:col>
      <xdr:colOff>215907</xdr:colOff>
      <xdr:row>34</xdr:row>
      <xdr:rowOff>8473</xdr:rowOff>
    </xdr:to>
    <xdr:sp macro="" textlink="">
      <xdr:nvSpPr>
        <xdr:cNvPr id="24" name="Up Arrow 23"/>
        <xdr:cNvSpPr/>
      </xdr:nvSpPr>
      <xdr:spPr bwMode="auto">
        <a:xfrm rot="5400000" flipV="1">
          <a:off x="8352373" y="7040039"/>
          <a:ext cx="208493" cy="396875"/>
        </a:xfrm>
        <a:prstGeom prst="upArrow">
          <a:avLst/>
        </a:prstGeom>
        <a:solidFill>
          <a:srgbClr val="FFFF99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BL111"/>
  <sheetViews>
    <sheetView showGridLines="0" showRowColHeaders="0" tabSelected="1" zoomScale="60" zoomScaleNormal="60" workbookViewId="0">
      <selection activeCell="H4" sqref="H4:Z4"/>
    </sheetView>
  </sheetViews>
  <sheetFormatPr defaultColWidth="4.140625" defaultRowHeight="12" customHeight="1"/>
  <cols>
    <col min="1" max="2" width="4.140625" style="101"/>
    <col min="3" max="3" width="3.140625" style="101" bestFit="1" customWidth="1"/>
    <col min="4" max="4" width="2.5703125" style="101" customWidth="1"/>
    <col min="5" max="5" width="0.85546875" style="101" customWidth="1"/>
    <col min="6" max="6" width="8.140625" style="101" customWidth="1"/>
    <col min="7" max="7" width="6.85546875" style="101" customWidth="1"/>
    <col min="8" max="8" width="8.140625" style="101" customWidth="1"/>
    <col min="9" max="9" width="1.7109375" style="101" customWidth="1"/>
    <col min="10" max="10" width="2.7109375" style="101" customWidth="1"/>
    <col min="11" max="11" width="5.7109375" style="101" customWidth="1"/>
    <col min="12" max="12" width="0.85546875" style="101" customWidth="1"/>
    <col min="13" max="13" width="5.7109375" style="101" customWidth="1"/>
    <col min="14" max="14" width="0.85546875" style="101" customWidth="1"/>
    <col min="15" max="15" width="6.42578125" style="101" customWidth="1"/>
    <col min="16" max="16" width="1.7109375" style="101" customWidth="1"/>
    <col min="17" max="18" width="5.7109375" style="101" customWidth="1"/>
    <col min="19" max="19" width="0.85546875" style="101" customWidth="1"/>
    <col min="20" max="20" width="6" style="101" customWidth="1"/>
    <col min="21" max="21" width="0.85546875" style="101" customWidth="1"/>
    <col min="22" max="22" width="5.7109375" style="101" customWidth="1"/>
    <col min="23" max="23" width="0.85546875" style="101" customWidth="1"/>
    <col min="24" max="24" width="5.7109375" style="101" customWidth="1"/>
    <col min="25" max="25" width="1.7109375" style="101" customWidth="1"/>
    <col min="26" max="26" width="2.28515625" style="101" customWidth="1"/>
    <col min="27" max="27" width="8.140625" style="101" customWidth="1"/>
    <col min="28" max="28" width="8" style="101" customWidth="1"/>
    <col min="29" max="29" width="1.140625" style="101" customWidth="1"/>
    <col min="30" max="30" width="3.42578125" style="101" customWidth="1"/>
    <col min="31" max="31" width="3.140625" style="101" bestFit="1" customWidth="1"/>
    <col min="32" max="32" width="4.140625" style="101"/>
    <col min="33" max="33" width="1.7109375" style="101" customWidth="1"/>
    <col min="34" max="34" width="4.140625" style="101"/>
    <col min="35" max="35" width="3.140625" style="101" bestFit="1" customWidth="1"/>
    <col min="36" max="36" width="2.5703125" style="101" customWidth="1"/>
    <col min="37" max="37" width="0.85546875" style="101" customWidth="1"/>
    <col min="38" max="38" width="8.140625" style="101" customWidth="1"/>
    <col min="39" max="39" width="6.85546875" style="101" customWidth="1"/>
    <col min="40" max="40" width="8.140625" style="101" customWidth="1"/>
    <col min="41" max="41" width="1.7109375" style="101" customWidth="1"/>
    <col min="42" max="42" width="2.7109375" style="101" customWidth="1"/>
    <col min="43" max="43" width="5.7109375" style="101" customWidth="1"/>
    <col min="44" max="44" width="0.85546875" style="101" customWidth="1"/>
    <col min="45" max="45" width="5.7109375" style="101" customWidth="1"/>
    <col min="46" max="46" width="0.85546875" style="101" customWidth="1"/>
    <col min="47" max="47" width="6.42578125" style="101" customWidth="1"/>
    <col min="48" max="48" width="1.7109375" style="101" customWidth="1"/>
    <col min="49" max="50" width="5.7109375" style="101" customWidth="1"/>
    <col min="51" max="51" width="0.85546875" style="101" customWidth="1"/>
    <col min="52" max="52" width="6" style="101" customWidth="1"/>
    <col min="53" max="53" width="0.85546875" style="101" customWidth="1"/>
    <col min="54" max="54" width="5.7109375" style="101" customWidth="1"/>
    <col min="55" max="55" width="0.85546875" style="101" customWidth="1"/>
    <col min="56" max="56" width="5.7109375" style="101" customWidth="1"/>
    <col min="57" max="57" width="1.7109375" style="101" customWidth="1"/>
    <col min="58" max="58" width="2.28515625" style="101" customWidth="1"/>
    <col min="59" max="59" width="8.140625" style="101" customWidth="1"/>
    <col min="60" max="60" width="8" style="101" customWidth="1"/>
    <col min="61" max="61" width="1.140625" style="101" customWidth="1"/>
    <col min="62" max="62" width="3.42578125" style="101" customWidth="1"/>
    <col min="63" max="63" width="3.140625" style="101" bestFit="1" customWidth="1"/>
    <col min="64" max="16384" width="4.140625" style="101"/>
  </cols>
  <sheetData>
    <row r="1" spans="2:64" ht="28.5" customHeight="1">
      <c r="B1" s="133" t="s">
        <v>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5"/>
    </row>
    <row r="2" spans="2:64" ht="15.75" customHeight="1"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2:64" ht="18" customHeight="1" thickBo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</row>
    <row r="4" spans="2:64" ht="30.75" customHeight="1" thickBot="1">
      <c r="B4" s="148" t="s">
        <v>71</v>
      </c>
      <c r="C4" s="149"/>
      <c r="D4" s="149"/>
      <c r="E4" s="149"/>
      <c r="F4" s="149"/>
      <c r="G4" s="149"/>
      <c r="H4" s="168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70"/>
      <c r="AA4" s="148" t="s">
        <v>70</v>
      </c>
      <c r="AB4" s="149"/>
      <c r="AC4" s="149"/>
      <c r="AD4" s="149"/>
      <c r="AE4" s="149"/>
      <c r="AF4" s="149"/>
      <c r="AG4" s="168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70"/>
      <c r="AZ4" s="159" t="s">
        <v>77</v>
      </c>
      <c r="BA4" s="160"/>
      <c r="BB4" s="160"/>
      <c r="BC4" s="160"/>
      <c r="BD4" s="161"/>
      <c r="BE4" s="165"/>
      <c r="BF4" s="166"/>
      <c r="BG4" s="166"/>
      <c r="BH4" s="166"/>
      <c r="BI4" s="166"/>
      <c r="BJ4" s="166"/>
      <c r="BK4" s="166"/>
      <c r="BL4" s="167"/>
    </row>
    <row r="5" spans="2:64" ht="29.25" customHeight="1" thickBot="1">
      <c r="B5" s="171" t="s">
        <v>12</v>
      </c>
      <c r="C5" s="172"/>
      <c r="D5" s="172"/>
      <c r="E5" s="172"/>
      <c r="F5" s="172"/>
      <c r="G5" s="173"/>
      <c r="H5" s="174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6"/>
      <c r="AA5" s="171" t="s">
        <v>72</v>
      </c>
      <c r="AB5" s="172"/>
      <c r="AC5" s="172"/>
      <c r="AD5" s="172"/>
      <c r="AE5" s="172"/>
      <c r="AF5" s="173"/>
      <c r="AG5" s="174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6"/>
      <c r="AZ5" s="162" t="s">
        <v>76</v>
      </c>
      <c r="BA5" s="163"/>
      <c r="BB5" s="163"/>
      <c r="BC5" s="163"/>
      <c r="BD5" s="164"/>
      <c r="BE5" s="165"/>
      <c r="BF5" s="166"/>
      <c r="BG5" s="166"/>
      <c r="BH5" s="166"/>
      <c r="BI5" s="166"/>
      <c r="BJ5" s="166"/>
      <c r="BK5" s="166"/>
      <c r="BL5" s="167"/>
    </row>
    <row r="6" spans="2:64" ht="18" customHeight="1">
      <c r="B6" s="206" t="s">
        <v>68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143"/>
      <c r="Y6" s="143"/>
      <c r="Z6" s="143"/>
      <c r="AA6" s="143"/>
      <c r="AB6" s="143"/>
      <c r="AC6" s="143"/>
      <c r="AD6" s="143"/>
      <c r="AE6" s="143"/>
      <c r="AF6" s="144"/>
      <c r="AG6" s="199"/>
      <c r="AH6" s="142" t="s">
        <v>69</v>
      </c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4"/>
    </row>
    <row r="7" spans="2:64" s="2" customFormat="1" ht="19.5" customHeight="1" thickBot="1"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7"/>
      <c r="AG7" s="200"/>
      <c r="AH7" s="145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7"/>
    </row>
    <row r="8" spans="2:64" ht="12" customHeight="1">
      <c r="B8" s="102"/>
      <c r="C8" s="103"/>
      <c r="D8" s="103"/>
      <c r="E8" s="103"/>
      <c r="F8" s="103"/>
      <c r="G8" s="103"/>
      <c r="H8" s="103"/>
      <c r="I8" s="103"/>
      <c r="J8" s="102"/>
      <c r="K8" s="103"/>
      <c r="L8" s="103"/>
      <c r="M8" s="104"/>
      <c r="N8" s="103"/>
      <c r="O8" s="103"/>
      <c r="P8" s="103"/>
      <c r="Q8" s="103"/>
      <c r="R8" s="104"/>
      <c r="S8" s="104"/>
      <c r="T8" s="103"/>
      <c r="U8" s="103"/>
      <c r="V8" s="103"/>
      <c r="W8" s="103"/>
      <c r="X8" s="103"/>
      <c r="Y8" s="103"/>
      <c r="Z8" s="102"/>
      <c r="AA8" s="103"/>
      <c r="AB8" s="103"/>
      <c r="AC8" s="103"/>
      <c r="AD8" s="103"/>
      <c r="AE8" s="103"/>
      <c r="AF8" s="105"/>
      <c r="AG8" s="201"/>
      <c r="AH8" s="102"/>
      <c r="AI8" s="103"/>
      <c r="AJ8" s="103"/>
      <c r="AK8" s="103"/>
      <c r="AL8" s="103"/>
      <c r="AM8" s="103"/>
      <c r="AN8" s="103"/>
      <c r="AO8" s="103"/>
      <c r="AP8" s="102"/>
      <c r="AQ8" s="103"/>
      <c r="AR8" s="103"/>
      <c r="AS8" s="104"/>
      <c r="AT8" s="103"/>
      <c r="AU8" s="103"/>
      <c r="AV8" s="103"/>
      <c r="AW8" s="103"/>
      <c r="AX8" s="104"/>
      <c r="AY8" s="104"/>
      <c r="AZ8" s="103"/>
      <c r="BA8" s="103"/>
      <c r="BB8" s="103"/>
      <c r="BC8" s="103"/>
      <c r="BD8" s="103"/>
      <c r="BE8" s="103"/>
      <c r="BF8" s="102"/>
      <c r="BG8" s="103"/>
      <c r="BH8" s="103"/>
      <c r="BI8" s="103"/>
      <c r="BJ8" s="103"/>
      <c r="BK8" s="103"/>
      <c r="BL8" s="105"/>
    </row>
    <row r="9" spans="2:64" ht="18" customHeight="1">
      <c r="B9" s="106"/>
      <c r="C9" s="2"/>
      <c r="D9" s="2"/>
      <c r="E9" s="2"/>
      <c r="F9" s="2"/>
      <c r="G9" s="2"/>
      <c r="H9" s="2"/>
      <c r="I9" s="2"/>
      <c r="J9" s="106"/>
      <c r="K9" s="150" t="s">
        <v>0</v>
      </c>
      <c r="L9" s="151"/>
      <c r="M9" s="151"/>
      <c r="N9" s="151"/>
      <c r="O9" s="151"/>
      <c r="P9" s="151"/>
      <c r="Q9" s="152"/>
      <c r="R9" s="2"/>
      <c r="S9" s="2"/>
      <c r="T9" s="2"/>
      <c r="U9" s="2"/>
      <c r="V9" s="2"/>
      <c r="W9" s="2"/>
      <c r="X9" s="2"/>
      <c r="Y9" s="2"/>
      <c r="Z9" s="106"/>
      <c r="AA9" s="2"/>
      <c r="AB9" s="2"/>
      <c r="AC9" s="2"/>
      <c r="AD9" s="2"/>
      <c r="AE9" s="2"/>
      <c r="AF9" s="107"/>
      <c r="AG9" s="201"/>
      <c r="AH9" s="106"/>
      <c r="AI9" s="2"/>
      <c r="AJ9" s="2"/>
      <c r="AK9" s="2"/>
      <c r="AL9" s="2"/>
      <c r="AM9" s="2"/>
      <c r="AN9" s="2"/>
      <c r="AO9" s="2"/>
      <c r="AP9" s="106"/>
      <c r="AQ9" s="156" t="str">
        <f>K9</f>
        <v>North St.</v>
      </c>
      <c r="AR9" s="157"/>
      <c r="AS9" s="157"/>
      <c r="AT9" s="157"/>
      <c r="AU9" s="157"/>
      <c r="AV9" s="157"/>
      <c r="AW9" s="158"/>
      <c r="AX9" s="2"/>
      <c r="AY9" s="2"/>
      <c r="AZ9" s="2"/>
      <c r="BA9" s="2"/>
      <c r="BB9" s="2"/>
      <c r="BC9" s="2"/>
      <c r="BD9" s="2"/>
      <c r="BE9" s="2"/>
      <c r="BF9" s="106"/>
      <c r="BG9" s="2"/>
      <c r="BH9" s="2"/>
      <c r="BI9" s="2"/>
      <c r="BJ9" s="2"/>
      <c r="BK9" s="2"/>
      <c r="BL9" s="107"/>
    </row>
    <row r="10" spans="2:64" ht="15.75" customHeight="1">
      <c r="B10" s="106"/>
      <c r="C10" s="2"/>
      <c r="D10" s="2"/>
      <c r="E10" s="2"/>
      <c r="F10" s="2"/>
      <c r="G10" s="2"/>
      <c r="H10" s="2"/>
      <c r="I10" s="2"/>
      <c r="J10" s="106"/>
      <c r="K10" s="153">
        <f>SUM(K12+M12+O12+Q12)</f>
        <v>20</v>
      </c>
      <c r="L10" s="154"/>
      <c r="M10" s="154"/>
      <c r="N10" s="154"/>
      <c r="O10" s="154"/>
      <c r="P10" s="154"/>
      <c r="Q10" s="155"/>
      <c r="R10" s="2"/>
      <c r="S10" s="2"/>
      <c r="T10" s="2"/>
      <c r="U10" s="2"/>
      <c r="V10" s="2"/>
      <c r="W10" s="2"/>
      <c r="X10" s="2"/>
      <c r="Y10" s="2"/>
      <c r="Z10" s="106"/>
      <c r="AA10" s="2"/>
      <c r="AB10" s="2"/>
      <c r="AC10" s="2"/>
      <c r="AD10" s="2"/>
      <c r="AE10" s="2"/>
      <c r="AF10" s="107"/>
      <c r="AG10" s="201"/>
      <c r="AH10" s="106"/>
      <c r="AI10" s="2"/>
      <c r="AJ10" s="2"/>
      <c r="AK10" s="2"/>
      <c r="AL10" s="2"/>
      <c r="AM10" s="2"/>
      <c r="AN10" s="2"/>
      <c r="AO10" s="2"/>
      <c r="AP10" s="106"/>
      <c r="AQ10" s="153">
        <f>SUM(AQ12+AS12+AU12+AW12)</f>
        <v>20</v>
      </c>
      <c r="AR10" s="154"/>
      <c r="AS10" s="154"/>
      <c r="AT10" s="154"/>
      <c r="AU10" s="154"/>
      <c r="AV10" s="154"/>
      <c r="AW10" s="155"/>
      <c r="AX10" s="2"/>
      <c r="AY10" s="2"/>
      <c r="AZ10" s="2"/>
      <c r="BA10" s="2"/>
      <c r="BB10" s="2"/>
      <c r="BC10" s="2"/>
      <c r="BD10" s="2"/>
      <c r="BE10" s="2"/>
      <c r="BF10" s="106"/>
      <c r="BG10" s="2"/>
      <c r="BH10" s="2"/>
      <c r="BI10" s="2"/>
      <c r="BJ10" s="2"/>
      <c r="BK10" s="2"/>
      <c r="BL10" s="107"/>
    </row>
    <row r="11" spans="2:64" ht="12" customHeight="1">
      <c r="B11" s="106"/>
      <c r="C11" s="2"/>
      <c r="D11" s="2"/>
      <c r="E11" s="2"/>
      <c r="F11" s="2"/>
      <c r="G11" s="2"/>
      <c r="H11" s="2"/>
      <c r="I11" s="2"/>
      <c r="J11" s="10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06"/>
      <c r="AA11" s="2"/>
      <c r="AB11" s="108"/>
      <c r="AC11" s="108"/>
      <c r="AD11" s="2"/>
      <c r="AE11" s="2"/>
      <c r="AF11" s="107"/>
      <c r="AG11" s="201"/>
      <c r="AH11" s="106"/>
      <c r="AI11" s="2"/>
      <c r="AJ11" s="2"/>
      <c r="AK11" s="2"/>
      <c r="AL11" s="2"/>
      <c r="AM11" s="2"/>
      <c r="AN11" s="2"/>
      <c r="AO11" s="2"/>
      <c r="AP11" s="106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106"/>
      <c r="BG11" s="2"/>
      <c r="BH11" s="108"/>
      <c r="BI11" s="108"/>
      <c r="BJ11" s="2"/>
      <c r="BK11" s="2"/>
      <c r="BL11" s="107"/>
    </row>
    <row r="12" spans="2:64" ht="14.25" customHeight="1">
      <c r="B12" s="106"/>
      <c r="C12" s="2"/>
      <c r="D12" s="2"/>
      <c r="E12" s="2"/>
      <c r="F12" s="2"/>
      <c r="G12" s="2"/>
      <c r="H12" s="109" t="s">
        <v>67</v>
      </c>
      <c r="I12" s="110"/>
      <c r="J12" s="2"/>
      <c r="K12" s="100">
        <v>5</v>
      </c>
      <c r="L12" s="111"/>
      <c r="M12" s="100">
        <v>5</v>
      </c>
      <c r="N12" s="111"/>
      <c r="O12" s="100">
        <v>5</v>
      </c>
      <c r="P12" s="111"/>
      <c r="Q12" s="100">
        <v>5</v>
      </c>
      <c r="R12" s="2"/>
      <c r="S12" s="2"/>
      <c r="T12" s="2"/>
      <c r="U12" s="2"/>
      <c r="V12" s="1">
        <f>SUM(V35+F23+AB17+Q12)</f>
        <v>65</v>
      </c>
      <c r="W12" s="2"/>
      <c r="X12" s="2"/>
      <c r="Y12" s="2"/>
      <c r="Z12" s="106"/>
      <c r="AA12" s="2"/>
      <c r="AB12" s="2"/>
      <c r="AC12" s="2"/>
      <c r="AD12" s="2"/>
      <c r="AE12" s="2"/>
      <c r="AF12" s="107"/>
      <c r="AG12" s="201"/>
      <c r="AH12" s="106"/>
      <c r="AI12" s="2"/>
      <c r="AJ12" s="2"/>
      <c r="AK12" s="2"/>
      <c r="AL12" s="2"/>
      <c r="AM12" s="2"/>
      <c r="AN12" s="109" t="s">
        <v>67</v>
      </c>
      <c r="AO12" s="110"/>
      <c r="AP12" s="2"/>
      <c r="AQ12" s="100">
        <v>5</v>
      </c>
      <c r="AR12" s="111"/>
      <c r="AS12" s="100">
        <v>5</v>
      </c>
      <c r="AT12" s="111"/>
      <c r="AU12" s="100">
        <v>5</v>
      </c>
      <c r="AV12" s="111"/>
      <c r="AW12" s="100">
        <v>5</v>
      </c>
      <c r="AX12" s="2"/>
      <c r="AY12" s="2"/>
      <c r="AZ12" s="2"/>
      <c r="BA12" s="2"/>
      <c r="BB12" s="1">
        <f>SUM(BB35+AL23+BH17+AW12)</f>
        <v>65</v>
      </c>
      <c r="BC12" s="2"/>
      <c r="BD12" s="2"/>
      <c r="BE12" s="2"/>
      <c r="BF12" s="106"/>
      <c r="BG12" s="2"/>
      <c r="BH12" s="2"/>
      <c r="BI12" s="2"/>
      <c r="BJ12" s="2"/>
      <c r="BK12" s="2"/>
      <c r="BL12" s="107"/>
    </row>
    <row r="13" spans="2:64" ht="12" customHeight="1">
      <c r="B13" s="106"/>
      <c r="C13" s="2"/>
      <c r="D13" s="2"/>
      <c r="E13" s="2"/>
      <c r="F13" s="2"/>
      <c r="G13" s="2"/>
      <c r="H13" s="96">
        <v>0</v>
      </c>
      <c r="I13" s="1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06"/>
      <c r="AA13" s="2"/>
      <c r="AB13" s="109" t="s">
        <v>67</v>
      </c>
      <c r="AC13" s="2"/>
      <c r="AD13" s="2"/>
      <c r="AE13" s="2"/>
      <c r="AF13" s="107"/>
      <c r="AG13" s="201"/>
      <c r="AH13" s="106"/>
      <c r="AI13" s="2"/>
      <c r="AJ13" s="2"/>
      <c r="AK13" s="2"/>
      <c r="AL13" s="2"/>
      <c r="AM13" s="2"/>
      <c r="AN13" s="96">
        <v>0</v>
      </c>
      <c r="AO13" s="11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106"/>
      <c r="BG13" s="2"/>
      <c r="BH13" s="109" t="s">
        <v>67</v>
      </c>
      <c r="BI13" s="2"/>
      <c r="BJ13" s="2"/>
      <c r="BK13" s="2"/>
      <c r="BL13" s="107"/>
    </row>
    <row r="14" spans="2:64" ht="12" customHeight="1">
      <c r="B14" s="106"/>
      <c r="C14" s="2"/>
      <c r="D14" s="2"/>
      <c r="E14" s="2"/>
      <c r="F14" s="2"/>
      <c r="G14" s="2"/>
      <c r="H14" s="2"/>
      <c r="I14" s="10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06"/>
      <c r="AA14" s="2"/>
      <c r="AB14" s="96">
        <v>0</v>
      </c>
      <c r="AC14" s="2"/>
      <c r="AD14" s="2"/>
      <c r="AE14" s="2"/>
      <c r="AF14" s="107"/>
      <c r="AG14" s="201"/>
      <c r="AH14" s="106"/>
      <c r="AI14" s="2"/>
      <c r="AJ14" s="2"/>
      <c r="AK14" s="2"/>
      <c r="AL14" s="2"/>
      <c r="AM14" s="2"/>
      <c r="AN14" s="2"/>
      <c r="AO14" s="107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106"/>
      <c r="BG14" s="2"/>
      <c r="BH14" s="96">
        <v>0</v>
      </c>
      <c r="BI14" s="2"/>
      <c r="BJ14" s="2"/>
      <c r="BK14" s="2"/>
      <c r="BL14" s="107"/>
    </row>
    <row r="15" spans="2:64" ht="12" customHeight="1" thickBot="1">
      <c r="B15" s="113"/>
      <c r="C15" s="114"/>
      <c r="D15" s="114"/>
      <c r="E15" s="114"/>
      <c r="F15" s="114"/>
      <c r="G15" s="114"/>
      <c r="H15" s="114"/>
      <c r="I15" s="1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13"/>
      <c r="AA15" s="114"/>
      <c r="AB15" s="114"/>
      <c r="AC15" s="114"/>
      <c r="AD15" s="114"/>
      <c r="AE15" s="114"/>
      <c r="AF15" s="115"/>
      <c r="AG15" s="201"/>
      <c r="AH15" s="113"/>
      <c r="AI15" s="114"/>
      <c r="AJ15" s="114"/>
      <c r="AK15" s="114"/>
      <c r="AL15" s="114"/>
      <c r="AM15" s="114"/>
      <c r="AN15" s="114"/>
      <c r="AO15" s="115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113"/>
      <c r="BG15" s="114"/>
      <c r="BH15" s="114"/>
      <c r="BI15" s="114"/>
      <c r="BJ15" s="114"/>
      <c r="BK15" s="114"/>
      <c r="BL15" s="115"/>
    </row>
    <row r="16" spans="2:64" ht="12" customHeight="1">
      <c r="B16" s="10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07"/>
      <c r="AG16" s="201"/>
      <c r="AH16" s="10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07"/>
    </row>
    <row r="17" spans="2:64" ht="12" customHeight="1">
      <c r="B17" s="106"/>
      <c r="C17" s="2"/>
      <c r="D17" s="2"/>
      <c r="E17" s="2"/>
      <c r="F17" s="1">
        <f>SUM(K12+AB19+T35+F21)</f>
        <v>65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00">
        <v>30</v>
      </c>
      <c r="AC17" s="3"/>
      <c r="AD17" s="214">
        <f>SUM(AB17+AB19+AB21+AB23)</f>
        <v>120</v>
      </c>
      <c r="AE17" s="203" t="s">
        <v>2</v>
      </c>
      <c r="AF17" s="107"/>
      <c r="AG17" s="201"/>
      <c r="AH17" s="106"/>
      <c r="AI17" s="2"/>
      <c r="AJ17" s="2"/>
      <c r="AK17" s="2"/>
      <c r="AL17" s="1">
        <f>SUM(AQ12+BH19+AZ35+AL21)</f>
        <v>65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100">
        <v>30</v>
      </c>
      <c r="BI17" s="3"/>
      <c r="BJ17" s="214">
        <f>SUM(BH17+BH19+BH21+BH23)</f>
        <v>120</v>
      </c>
      <c r="BK17" s="226" t="str">
        <f>AE17</f>
        <v>East St.</v>
      </c>
      <c r="BL17" s="107"/>
    </row>
    <row r="18" spans="2:64" ht="12" customHeight="1">
      <c r="B18" s="10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>
        <f>SUM(AB19+AB21+AB23+T35+R35+F21)</f>
        <v>140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15"/>
      <c r="AE18" s="204"/>
      <c r="AF18" s="107"/>
      <c r="AG18" s="201"/>
      <c r="AH18" s="106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1">
        <f>SUM(BH19+BH21+BH23+AZ35+AX35+AL21)</f>
        <v>140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15"/>
      <c r="BK18" s="227"/>
      <c r="BL18" s="107"/>
    </row>
    <row r="19" spans="2:64" ht="12" customHeight="1">
      <c r="B19" s="106"/>
      <c r="C19" s="2"/>
      <c r="D19" s="116"/>
      <c r="E19" s="116"/>
      <c r="F19" s="116"/>
      <c r="G19" s="1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00">
        <v>30</v>
      </c>
      <c r="AC19" s="3"/>
      <c r="AD19" s="215"/>
      <c r="AE19" s="204"/>
      <c r="AF19" s="107"/>
      <c r="AG19" s="201"/>
      <c r="AH19" s="106"/>
      <c r="AI19" s="2"/>
      <c r="AJ19" s="116"/>
      <c r="AK19" s="116"/>
      <c r="AL19" s="116"/>
      <c r="AM19" s="11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00">
        <v>30</v>
      </c>
      <c r="BI19" s="3"/>
      <c r="BJ19" s="215"/>
      <c r="BK19" s="227"/>
      <c r="BL19" s="107"/>
    </row>
    <row r="20" spans="2:64" ht="12" customHeight="1">
      <c r="B20" s="10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15"/>
      <c r="AE20" s="204"/>
      <c r="AF20" s="107"/>
      <c r="AG20" s="201"/>
      <c r="AH20" s="10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15"/>
      <c r="BK20" s="227"/>
      <c r="BL20" s="107"/>
    </row>
    <row r="21" spans="2:64" ht="14.25" customHeight="1">
      <c r="B21" s="106"/>
      <c r="C21" s="211" t="s">
        <v>1</v>
      </c>
      <c r="D21" s="208">
        <f>SUM(F21+F23+F25+F27)</f>
        <v>40</v>
      </c>
      <c r="E21" s="2"/>
      <c r="F21" s="100">
        <v>10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">
        <f>SUM(V35+T35+R35+F23+F21+Q12)</f>
        <v>85</v>
      </c>
      <c r="U21" s="2"/>
      <c r="V21" s="2"/>
      <c r="W21" s="2"/>
      <c r="X21" s="2"/>
      <c r="Y21" s="2"/>
      <c r="Z21" s="2"/>
      <c r="AA21" s="2"/>
      <c r="AB21" s="100">
        <v>30</v>
      </c>
      <c r="AC21" s="3"/>
      <c r="AD21" s="215"/>
      <c r="AE21" s="204"/>
      <c r="AF21" s="107"/>
      <c r="AG21" s="201"/>
      <c r="AH21" s="106"/>
      <c r="AI21" s="217" t="str">
        <f>C21</f>
        <v>West St.</v>
      </c>
      <c r="AJ21" s="208">
        <f>SUM(AL21+AL23+AL25+AL27)</f>
        <v>40</v>
      </c>
      <c r="AK21" s="2"/>
      <c r="AL21" s="100">
        <v>10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">
        <f>SUM(BB35+AZ35+AX35+AL23+AL21+AW12)</f>
        <v>85</v>
      </c>
      <c r="BA21" s="2"/>
      <c r="BB21" s="2"/>
      <c r="BC21" s="2"/>
      <c r="BD21" s="2"/>
      <c r="BE21" s="2"/>
      <c r="BF21" s="2"/>
      <c r="BG21" s="2"/>
      <c r="BH21" s="100">
        <v>30</v>
      </c>
      <c r="BI21" s="3"/>
      <c r="BJ21" s="215"/>
      <c r="BK21" s="227"/>
      <c r="BL21" s="107"/>
    </row>
    <row r="22" spans="2:64" ht="12" customHeight="1">
      <c r="B22" s="106"/>
      <c r="C22" s="212"/>
      <c r="D22" s="209"/>
      <c r="E22" s="2"/>
      <c r="F22" s="1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15"/>
      <c r="AE22" s="204"/>
      <c r="AF22" s="107"/>
      <c r="AG22" s="201"/>
      <c r="AH22" s="106"/>
      <c r="AI22" s="218"/>
      <c r="AJ22" s="209"/>
      <c r="AK22" s="2"/>
      <c r="AL22" s="111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15"/>
      <c r="BK22" s="227"/>
      <c r="BL22" s="107"/>
    </row>
    <row r="23" spans="2:64" ht="12" customHeight="1">
      <c r="B23" s="106"/>
      <c r="C23" s="212"/>
      <c r="D23" s="209"/>
      <c r="E23" s="2"/>
      <c r="F23" s="100">
        <v>10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00">
        <v>30</v>
      </c>
      <c r="AC23" s="3"/>
      <c r="AD23" s="216"/>
      <c r="AE23" s="205"/>
      <c r="AF23" s="107"/>
      <c r="AG23" s="201"/>
      <c r="AH23" s="106"/>
      <c r="AI23" s="218"/>
      <c r="AJ23" s="209"/>
      <c r="AK23" s="2"/>
      <c r="AL23" s="100">
        <v>10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100">
        <v>30</v>
      </c>
      <c r="BI23" s="3"/>
      <c r="BJ23" s="216"/>
      <c r="BK23" s="228"/>
      <c r="BL23" s="107"/>
    </row>
    <row r="24" spans="2:64" ht="12" customHeight="1">
      <c r="B24" s="106"/>
      <c r="C24" s="212"/>
      <c r="D24" s="209"/>
      <c r="E24" s="2"/>
      <c r="F24" s="111"/>
      <c r="G24" s="2"/>
      <c r="H24" s="2"/>
      <c r="I24" s="2"/>
      <c r="J24" s="2"/>
      <c r="K24" s="2"/>
      <c r="L24" s="2"/>
      <c r="M24" s="2"/>
      <c r="N24" s="2"/>
      <c r="O24" s="1">
        <f>SUM(M12+O12+Q12+AB21+AB23+R35)</f>
        <v>95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07"/>
      <c r="AG24" s="201"/>
      <c r="AH24" s="106"/>
      <c r="AI24" s="218"/>
      <c r="AJ24" s="209"/>
      <c r="AK24" s="2"/>
      <c r="AL24" s="111"/>
      <c r="AM24" s="2"/>
      <c r="AN24" s="2"/>
      <c r="AO24" s="2"/>
      <c r="AP24" s="2"/>
      <c r="AQ24" s="2"/>
      <c r="AR24" s="2"/>
      <c r="AS24" s="2"/>
      <c r="AT24" s="2"/>
      <c r="AU24" s="1">
        <f>SUM(AS12+AU12+AW12+BH21+BH23+AX35)</f>
        <v>95</v>
      </c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107"/>
    </row>
    <row r="25" spans="2:64" ht="12" customHeight="1">
      <c r="B25" s="106"/>
      <c r="C25" s="212"/>
      <c r="D25" s="209"/>
      <c r="E25" s="2"/>
      <c r="F25" s="100">
        <v>10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16"/>
      <c r="AC25" s="116"/>
      <c r="AD25" s="116"/>
      <c r="AE25" s="116"/>
      <c r="AF25" s="107"/>
      <c r="AG25" s="201"/>
      <c r="AH25" s="106"/>
      <c r="AI25" s="218"/>
      <c r="AJ25" s="209"/>
      <c r="AK25" s="2"/>
      <c r="AL25" s="100">
        <v>10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116"/>
      <c r="BI25" s="116"/>
      <c r="BJ25" s="116"/>
      <c r="BK25" s="116"/>
      <c r="BL25" s="107"/>
    </row>
    <row r="26" spans="2:64" ht="12" customHeight="1">
      <c r="B26" s="106"/>
      <c r="C26" s="212"/>
      <c r="D26" s="20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07"/>
      <c r="AG26" s="201"/>
      <c r="AH26" s="106"/>
      <c r="AI26" s="218"/>
      <c r="AJ26" s="209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107"/>
    </row>
    <row r="27" spans="2:64" ht="14.25" customHeight="1">
      <c r="B27" s="106"/>
      <c r="C27" s="213"/>
      <c r="D27" s="210"/>
      <c r="E27" s="2"/>
      <c r="F27" s="100">
        <v>10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>
        <f>(F25+F23+F21+O12+Q12+AB23)</f>
        <v>70</v>
      </c>
      <c r="S27" s="2"/>
      <c r="T27" s="2"/>
      <c r="U27" s="2"/>
      <c r="V27" s="2"/>
      <c r="W27" s="2"/>
      <c r="X27" s="2"/>
      <c r="Y27" s="2"/>
      <c r="Z27" s="2"/>
      <c r="AA27" s="2"/>
      <c r="AB27" s="1">
        <f>SUM(X35+F25+O12+AB23)</f>
        <v>65</v>
      </c>
      <c r="AC27" s="2"/>
      <c r="AD27" s="2"/>
      <c r="AE27" s="2"/>
      <c r="AF27" s="107"/>
      <c r="AG27" s="201"/>
      <c r="AH27" s="106"/>
      <c r="AI27" s="219"/>
      <c r="AJ27" s="210"/>
      <c r="AK27" s="2"/>
      <c r="AL27" s="100">
        <v>10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1">
        <f>(AL25+AL23+AL21+AU12+AW12+BH23)</f>
        <v>70</v>
      </c>
      <c r="AY27" s="2"/>
      <c r="AZ27" s="2"/>
      <c r="BA27" s="2"/>
      <c r="BB27" s="2"/>
      <c r="BC27" s="2"/>
      <c r="BD27" s="2"/>
      <c r="BE27" s="2"/>
      <c r="BF27" s="2"/>
      <c r="BG27" s="2"/>
      <c r="BH27" s="1">
        <f>SUM(BD35+AL25+AU12+BH23)</f>
        <v>65</v>
      </c>
      <c r="BI27" s="2"/>
      <c r="BJ27" s="2"/>
      <c r="BK27" s="2"/>
      <c r="BL27" s="107"/>
    </row>
    <row r="28" spans="2:64" ht="12" customHeight="1" thickBot="1">
      <c r="B28" s="113"/>
      <c r="C28" s="114"/>
      <c r="D28" s="114"/>
      <c r="E28" s="114"/>
      <c r="F28" s="114"/>
      <c r="G28" s="114"/>
      <c r="H28" s="11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4"/>
      <c r="AB28" s="114"/>
      <c r="AC28" s="114"/>
      <c r="AD28" s="114"/>
      <c r="AE28" s="114"/>
      <c r="AF28" s="115"/>
      <c r="AG28" s="201"/>
      <c r="AH28" s="113"/>
      <c r="AI28" s="114"/>
      <c r="AJ28" s="114"/>
      <c r="AK28" s="114"/>
      <c r="AL28" s="114"/>
      <c r="AM28" s="114"/>
      <c r="AN28" s="114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114"/>
      <c r="BH28" s="114"/>
      <c r="BI28" s="114"/>
      <c r="BJ28" s="114"/>
      <c r="BK28" s="114"/>
      <c r="BL28" s="115"/>
    </row>
    <row r="29" spans="2:64" ht="12" customHeight="1">
      <c r="B29" s="106"/>
      <c r="C29" s="2"/>
      <c r="D29" s="2"/>
      <c r="E29" s="2"/>
      <c r="F29" s="117"/>
      <c r="G29" s="2"/>
      <c r="H29" s="10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18"/>
      <c r="V29" s="118"/>
      <c r="W29" s="118"/>
      <c r="X29" s="118"/>
      <c r="Y29" s="118"/>
      <c r="Z29" s="102"/>
      <c r="AA29" s="2"/>
      <c r="AB29" s="2"/>
      <c r="AC29" s="2"/>
      <c r="AD29" s="2"/>
      <c r="AE29" s="2"/>
      <c r="AF29" s="107"/>
      <c r="AG29" s="201"/>
      <c r="AH29" s="106"/>
      <c r="AI29" s="2"/>
      <c r="AJ29" s="2"/>
      <c r="AK29" s="2"/>
      <c r="AL29" s="117"/>
      <c r="AM29" s="2"/>
      <c r="AN29" s="105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118"/>
      <c r="BB29" s="118"/>
      <c r="BC29" s="118"/>
      <c r="BD29" s="118"/>
      <c r="BE29" s="118"/>
      <c r="BF29" s="102"/>
      <c r="BG29" s="2"/>
      <c r="BH29" s="2"/>
      <c r="BI29" s="2"/>
      <c r="BJ29" s="2"/>
      <c r="BK29" s="2"/>
      <c r="BL29" s="107"/>
    </row>
    <row r="30" spans="2:64" ht="14.25" customHeight="1">
      <c r="B30" s="106"/>
      <c r="C30" s="2"/>
      <c r="D30" s="2"/>
      <c r="E30" s="2"/>
      <c r="F30" s="109" t="s">
        <v>67</v>
      </c>
      <c r="G30" s="2"/>
      <c r="H30" s="10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19"/>
      <c r="AA30" s="118"/>
      <c r="AB30" s="2"/>
      <c r="AC30" s="2"/>
      <c r="AD30" s="118"/>
      <c r="AE30" s="2"/>
      <c r="AF30" s="107"/>
      <c r="AG30" s="201"/>
      <c r="AH30" s="106"/>
      <c r="AI30" s="2"/>
      <c r="AJ30" s="2"/>
      <c r="AK30" s="2"/>
      <c r="AL30" s="109" t="s">
        <v>67</v>
      </c>
      <c r="AM30" s="2"/>
      <c r="AN30" s="107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119"/>
      <c r="BG30" s="118"/>
      <c r="BH30" s="2"/>
      <c r="BI30" s="2"/>
      <c r="BJ30" s="118"/>
      <c r="BK30" s="2"/>
      <c r="BL30" s="107"/>
    </row>
    <row r="31" spans="2:64" ht="12" customHeight="1">
      <c r="B31" s="106"/>
      <c r="C31" s="2"/>
      <c r="D31" s="2"/>
      <c r="E31" s="2"/>
      <c r="F31" s="96">
        <v>0</v>
      </c>
      <c r="G31" s="2"/>
      <c r="H31" s="10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19"/>
      <c r="AA31" s="118"/>
      <c r="AB31" s="2"/>
      <c r="AC31" s="2"/>
      <c r="AD31" s="118"/>
      <c r="AE31" s="2"/>
      <c r="AF31" s="107"/>
      <c r="AG31" s="201"/>
      <c r="AH31" s="106"/>
      <c r="AI31" s="2"/>
      <c r="AJ31" s="2"/>
      <c r="AK31" s="2"/>
      <c r="AL31" s="96">
        <v>0</v>
      </c>
      <c r="AM31" s="2"/>
      <c r="AN31" s="107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119"/>
      <c r="BG31" s="118"/>
      <c r="BH31" s="2"/>
      <c r="BI31" s="2"/>
      <c r="BJ31" s="118"/>
      <c r="BK31" s="2"/>
      <c r="BL31" s="107"/>
    </row>
    <row r="32" spans="2:64" ht="12" customHeight="1">
      <c r="B32" s="106"/>
      <c r="C32" s="2"/>
      <c r="D32" s="2"/>
      <c r="E32" s="2"/>
      <c r="F32" s="2"/>
      <c r="G32" s="2"/>
      <c r="H32" s="10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19"/>
      <c r="AA32" s="118"/>
      <c r="AB32" s="2"/>
      <c r="AC32" s="2"/>
      <c r="AD32" s="118"/>
      <c r="AE32" s="2"/>
      <c r="AF32" s="107"/>
      <c r="AG32" s="201"/>
      <c r="AH32" s="106"/>
      <c r="AI32" s="2"/>
      <c r="AJ32" s="2"/>
      <c r="AK32" s="2"/>
      <c r="AL32" s="2"/>
      <c r="AM32" s="2"/>
      <c r="AN32" s="107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119"/>
      <c r="BG32" s="118"/>
      <c r="BH32" s="2"/>
      <c r="BI32" s="2"/>
      <c r="BJ32" s="118"/>
      <c r="BK32" s="2"/>
      <c r="BL32" s="107"/>
    </row>
    <row r="33" spans="2:64" ht="12" customHeight="1" thickBot="1">
      <c r="B33" s="106"/>
      <c r="C33" s="2"/>
      <c r="D33" s="2"/>
      <c r="E33" s="118"/>
      <c r="F33" s="118"/>
      <c r="G33" s="118"/>
      <c r="H33" s="10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06"/>
      <c r="AA33" s="2"/>
      <c r="AB33" s="2"/>
      <c r="AC33" s="2"/>
      <c r="AD33" s="118"/>
      <c r="AE33" s="2"/>
      <c r="AF33" s="107"/>
      <c r="AG33" s="201"/>
      <c r="AH33" s="106"/>
      <c r="AI33" s="2"/>
      <c r="AJ33" s="2"/>
      <c r="AK33" s="118"/>
      <c r="AL33" s="118"/>
      <c r="AM33" s="118"/>
      <c r="AN33" s="107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106"/>
      <c r="BG33" s="2"/>
      <c r="BH33" s="2"/>
      <c r="BI33" s="2"/>
      <c r="BJ33" s="118"/>
      <c r="BK33" s="2"/>
      <c r="BL33" s="107"/>
    </row>
    <row r="34" spans="2:64" ht="16.5" customHeight="1">
      <c r="B34" s="106"/>
      <c r="C34" s="2"/>
      <c r="D34" s="220" t="s">
        <v>6</v>
      </c>
      <c r="E34" s="221"/>
      <c r="F34" s="221"/>
      <c r="G34" s="222"/>
      <c r="H34" s="10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06"/>
      <c r="AA34" s="120" t="s">
        <v>67</v>
      </c>
      <c r="AB34" s="2"/>
      <c r="AC34" s="2"/>
      <c r="AD34" s="118"/>
      <c r="AE34" s="2"/>
      <c r="AF34" s="107"/>
      <c r="AG34" s="201"/>
      <c r="AH34" s="106"/>
      <c r="AI34" s="2"/>
      <c r="AJ34" s="220" t="s">
        <v>6</v>
      </c>
      <c r="AK34" s="221"/>
      <c r="AL34" s="221"/>
      <c r="AM34" s="222"/>
      <c r="AN34" s="10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106"/>
      <c r="BG34" s="120" t="s">
        <v>67</v>
      </c>
      <c r="BH34" s="2"/>
      <c r="BI34" s="2"/>
      <c r="BJ34" s="118"/>
      <c r="BK34" s="2"/>
      <c r="BL34" s="107"/>
    </row>
    <row r="35" spans="2:64" ht="15" customHeight="1" thickBot="1">
      <c r="B35" s="106"/>
      <c r="C35" s="116"/>
      <c r="D35" s="223">
        <v>0.92</v>
      </c>
      <c r="E35" s="224"/>
      <c r="F35" s="224"/>
      <c r="G35" s="225"/>
      <c r="H35" s="121"/>
      <c r="I35" s="116"/>
      <c r="J35" s="2"/>
      <c r="K35" s="2"/>
      <c r="L35" s="2"/>
      <c r="M35" s="1">
        <f>SUM(F27+M12+AB21+R35)</f>
        <v>65</v>
      </c>
      <c r="N35" s="2"/>
      <c r="O35" s="2"/>
      <c r="P35" s="2"/>
      <c r="Q35" s="2"/>
      <c r="R35" s="100">
        <v>20</v>
      </c>
      <c r="S35" s="2"/>
      <c r="T35" s="100">
        <v>20</v>
      </c>
      <c r="U35" s="2"/>
      <c r="V35" s="100">
        <v>20</v>
      </c>
      <c r="W35" s="2"/>
      <c r="X35" s="100">
        <v>20</v>
      </c>
      <c r="Y35" s="3"/>
      <c r="Z35" s="122"/>
      <c r="AA35" s="99">
        <v>0</v>
      </c>
      <c r="AB35" s="123"/>
      <c r="AC35" s="2"/>
      <c r="AD35" s="2"/>
      <c r="AE35" s="2"/>
      <c r="AF35" s="107"/>
      <c r="AG35" s="201"/>
      <c r="AH35" s="106"/>
      <c r="AI35" s="116"/>
      <c r="AJ35" s="223">
        <v>0.92</v>
      </c>
      <c r="AK35" s="224"/>
      <c r="AL35" s="224"/>
      <c r="AM35" s="225"/>
      <c r="AN35" s="121"/>
      <c r="AO35" s="116"/>
      <c r="AP35" s="2"/>
      <c r="AQ35" s="2"/>
      <c r="AR35" s="2"/>
      <c r="AS35" s="1">
        <f>SUM(AL27+AS12+BH21+AX35)</f>
        <v>65</v>
      </c>
      <c r="AT35" s="2"/>
      <c r="AU35" s="2"/>
      <c r="AV35" s="2"/>
      <c r="AW35" s="2"/>
      <c r="AX35" s="100">
        <v>20</v>
      </c>
      <c r="AY35" s="2"/>
      <c r="AZ35" s="100">
        <v>20</v>
      </c>
      <c r="BA35" s="2"/>
      <c r="BB35" s="100">
        <v>20</v>
      </c>
      <c r="BC35" s="2"/>
      <c r="BD35" s="100">
        <v>20</v>
      </c>
      <c r="BE35" s="3"/>
      <c r="BF35" s="122"/>
      <c r="BG35" s="99">
        <v>0</v>
      </c>
      <c r="BH35" s="123"/>
      <c r="BI35" s="2"/>
      <c r="BJ35" s="2"/>
      <c r="BK35" s="2"/>
      <c r="BL35" s="107"/>
    </row>
    <row r="36" spans="2:64" ht="12" customHeight="1">
      <c r="B36" s="106"/>
      <c r="C36" s="2"/>
      <c r="D36" s="2"/>
      <c r="E36" s="118"/>
      <c r="F36" s="98"/>
      <c r="G36" s="118"/>
      <c r="H36" s="10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24"/>
      <c r="AA36" s="111"/>
      <c r="AB36" s="125"/>
      <c r="AC36" s="2"/>
      <c r="AD36" s="2"/>
      <c r="AE36" s="2"/>
      <c r="AF36" s="107"/>
      <c r="AG36" s="201"/>
      <c r="AH36" s="106"/>
      <c r="AI36" s="2"/>
      <c r="AJ36" s="2"/>
      <c r="AK36" s="118"/>
      <c r="AL36" s="98"/>
      <c r="AM36" s="118"/>
      <c r="AN36" s="10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24"/>
      <c r="BG36" s="111"/>
      <c r="BH36" s="125"/>
      <c r="BI36" s="2"/>
      <c r="BJ36" s="2"/>
      <c r="BK36" s="2"/>
      <c r="BL36" s="107"/>
    </row>
    <row r="37" spans="2:64" ht="17.25" customHeight="1">
      <c r="B37" s="106"/>
      <c r="C37" s="2"/>
      <c r="D37" s="2"/>
      <c r="E37" s="118"/>
      <c r="F37" s="118"/>
      <c r="G37" s="118"/>
      <c r="H37" s="107"/>
      <c r="I37" s="2"/>
      <c r="J37" s="2"/>
      <c r="K37" s="2"/>
      <c r="L37" s="2"/>
      <c r="M37" s="2"/>
      <c r="N37" s="2"/>
      <c r="O37" s="2"/>
      <c r="P37" s="2"/>
      <c r="Q37" s="2"/>
      <c r="R37" s="153">
        <f>SUM(R35+T35+V35+X35)</f>
        <v>80</v>
      </c>
      <c r="S37" s="154"/>
      <c r="T37" s="154"/>
      <c r="U37" s="154"/>
      <c r="V37" s="154"/>
      <c r="W37" s="154"/>
      <c r="X37" s="155"/>
      <c r="Y37" s="2"/>
      <c r="Z37" s="106"/>
      <c r="AA37" s="2"/>
      <c r="AB37" s="2"/>
      <c r="AC37" s="2"/>
      <c r="AD37" s="2"/>
      <c r="AE37" s="2"/>
      <c r="AF37" s="107"/>
      <c r="AG37" s="201"/>
      <c r="AH37" s="106"/>
      <c r="AI37" s="2"/>
      <c r="AJ37" s="2"/>
      <c r="AK37" s="118"/>
      <c r="AL37" s="118"/>
      <c r="AM37" s="118"/>
      <c r="AN37" s="107"/>
      <c r="AO37" s="2"/>
      <c r="AP37" s="2"/>
      <c r="AQ37" s="2"/>
      <c r="AR37" s="2"/>
      <c r="AS37" s="2"/>
      <c r="AT37" s="2"/>
      <c r="AU37" s="2"/>
      <c r="AV37" s="2"/>
      <c r="AW37" s="2"/>
      <c r="AX37" s="153">
        <f>SUM(AX35+AZ35+BB35+BD35)</f>
        <v>80</v>
      </c>
      <c r="AY37" s="154"/>
      <c r="AZ37" s="154"/>
      <c r="BA37" s="154"/>
      <c r="BB37" s="154"/>
      <c r="BC37" s="154"/>
      <c r="BD37" s="155"/>
      <c r="BE37" s="2"/>
      <c r="BF37" s="106"/>
      <c r="BG37" s="2"/>
      <c r="BH37" s="2"/>
      <c r="BI37" s="2"/>
      <c r="BJ37" s="2"/>
      <c r="BK37" s="2"/>
      <c r="BL37" s="107"/>
    </row>
    <row r="38" spans="2:64" ht="19.5" customHeight="1">
      <c r="B38" s="106"/>
      <c r="C38" s="2"/>
      <c r="D38" s="2"/>
      <c r="E38" s="118"/>
      <c r="F38" s="118"/>
      <c r="G38" s="118"/>
      <c r="H38" s="107"/>
      <c r="I38" s="2"/>
      <c r="J38" s="2"/>
      <c r="K38" s="2"/>
      <c r="L38" s="2"/>
      <c r="M38" s="2"/>
      <c r="N38" s="2"/>
      <c r="O38" s="2"/>
      <c r="P38" s="2"/>
      <c r="Q38" s="2"/>
      <c r="R38" s="180" t="s">
        <v>78</v>
      </c>
      <c r="S38" s="181"/>
      <c r="T38" s="181"/>
      <c r="U38" s="181"/>
      <c r="V38" s="181"/>
      <c r="W38" s="181"/>
      <c r="X38" s="182"/>
      <c r="Y38" s="2"/>
      <c r="Z38" s="106"/>
      <c r="AA38" s="2"/>
      <c r="AB38" s="2"/>
      <c r="AC38" s="2" t="s">
        <v>61</v>
      </c>
      <c r="AD38" s="2"/>
      <c r="AE38" s="2"/>
      <c r="AF38" s="107"/>
      <c r="AG38" s="201"/>
      <c r="AH38" s="106"/>
      <c r="AI38" s="2"/>
      <c r="AJ38" s="2"/>
      <c r="AK38" s="118"/>
      <c r="AL38" s="118"/>
      <c r="AM38" s="118"/>
      <c r="AN38" s="107"/>
      <c r="AO38" s="2"/>
      <c r="AP38" s="2"/>
      <c r="AQ38" s="2"/>
      <c r="AR38" s="2"/>
      <c r="AS38" s="2"/>
      <c r="AT38" s="2"/>
      <c r="AU38" s="2"/>
      <c r="AV38" s="2"/>
      <c r="AW38" s="2"/>
      <c r="AX38" s="196" t="str">
        <f>R38</f>
        <v>South St</v>
      </c>
      <c r="AY38" s="197"/>
      <c r="AZ38" s="197"/>
      <c r="BA38" s="197"/>
      <c r="BB38" s="197"/>
      <c r="BC38" s="197"/>
      <c r="BD38" s="198"/>
      <c r="BE38" s="2"/>
      <c r="BF38" s="106"/>
      <c r="BG38" s="2"/>
      <c r="BH38" s="2"/>
      <c r="BI38" s="2" t="s">
        <v>61</v>
      </c>
      <c r="BJ38" s="2"/>
      <c r="BK38" s="2"/>
      <c r="BL38" s="107"/>
    </row>
    <row r="39" spans="2:64" ht="13.5" customHeight="1">
      <c r="B39" s="106"/>
      <c r="C39" s="2"/>
      <c r="D39" s="2"/>
      <c r="E39" s="2"/>
      <c r="F39" s="2"/>
      <c r="G39" s="2"/>
      <c r="H39" s="10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 t="s">
        <v>73</v>
      </c>
      <c r="W39" s="2"/>
      <c r="X39" s="108"/>
      <c r="Y39" s="108"/>
      <c r="Z39" s="106"/>
      <c r="AA39" s="2"/>
      <c r="AB39" s="2"/>
      <c r="AC39" s="2"/>
      <c r="AD39" s="2"/>
      <c r="AE39" s="2"/>
      <c r="AF39" s="107"/>
      <c r="AG39" s="201"/>
      <c r="AH39" s="106"/>
      <c r="AI39" s="2"/>
      <c r="AJ39" s="2"/>
      <c r="AK39" s="2"/>
      <c r="AL39" s="2"/>
      <c r="AM39" s="2"/>
      <c r="AN39" s="10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 t="s">
        <v>73</v>
      </c>
      <c r="BC39" s="2"/>
      <c r="BD39" s="108"/>
      <c r="BE39" s="108"/>
      <c r="BF39" s="106"/>
      <c r="BG39" s="2"/>
      <c r="BH39" s="2"/>
      <c r="BI39" s="2"/>
      <c r="BJ39" s="2"/>
      <c r="BK39" s="2"/>
      <c r="BL39" s="107"/>
    </row>
    <row r="40" spans="2:64" s="126" customFormat="1" ht="12" customHeight="1" thickBot="1">
      <c r="B40" s="192" t="s">
        <v>74</v>
      </c>
      <c r="C40" s="193"/>
      <c r="D40" s="193"/>
      <c r="E40" s="127"/>
      <c r="F40" s="194">
        <v>41245</v>
      </c>
      <c r="G40" s="195"/>
      <c r="H40" s="128"/>
      <c r="I40" s="113"/>
      <c r="J40" s="114"/>
      <c r="K40" s="128"/>
      <c r="L40" s="128"/>
      <c r="M40" s="128"/>
      <c r="N40" s="128"/>
      <c r="O40" s="128"/>
      <c r="P40" s="128"/>
      <c r="Q40" s="128"/>
      <c r="R40" s="128"/>
      <c r="S40" s="128"/>
      <c r="T40" s="114"/>
      <c r="U40" s="114"/>
      <c r="V40" s="114"/>
      <c r="W40" s="114"/>
      <c r="X40" s="114"/>
      <c r="Y40" s="114"/>
      <c r="Z40" s="113"/>
      <c r="AA40" s="114"/>
      <c r="AB40" s="114"/>
      <c r="AC40" s="114"/>
      <c r="AD40" s="114"/>
      <c r="AE40" s="114"/>
      <c r="AF40" s="129"/>
      <c r="AG40" s="202"/>
      <c r="AH40" s="130"/>
      <c r="AI40" s="128"/>
      <c r="AJ40" s="128"/>
      <c r="AK40" s="128"/>
      <c r="AL40" s="128"/>
      <c r="AM40" s="128"/>
      <c r="AN40" s="128"/>
      <c r="AO40" s="113"/>
      <c r="AP40" s="114"/>
      <c r="AQ40" s="128"/>
      <c r="AR40" s="128"/>
      <c r="AS40" s="128"/>
      <c r="AT40" s="128"/>
      <c r="AU40" s="128"/>
      <c r="AV40" s="128"/>
      <c r="AW40" s="128"/>
      <c r="AX40" s="128"/>
      <c r="AY40" s="128"/>
      <c r="AZ40" s="114"/>
      <c r="BA40" s="114"/>
      <c r="BB40" s="114"/>
      <c r="BC40" s="114"/>
      <c r="BD40" s="114"/>
      <c r="BE40" s="114"/>
      <c r="BF40" s="113"/>
      <c r="BG40" s="114"/>
      <c r="BH40" s="114"/>
      <c r="BI40" s="114"/>
      <c r="BJ40" s="114"/>
      <c r="BK40" s="114"/>
      <c r="BL40" s="129"/>
    </row>
    <row r="41" spans="2:64" s="126" customFormat="1" ht="12" customHeight="1">
      <c r="B41" s="183" t="s">
        <v>75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5"/>
    </row>
    <row r="42" spans="2:64" ht="12" customHeight="1"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8"/>
    </row>
    <row r="43" spans="2:64" ht="12" customHeight="1"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8"/>
    </row>
    <row r="44" spans="2:64" ht="12" customHeight="1" thickBot="1"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1"/>
    </row>
    <row r="45" spans="2:64" ht="12" customHeight="1">
      <c r="B45" s="10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4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103"/>
      <c r="BL45" s="105"/>
    </row>
    <row r="46" spans="2:64" ht="12" customHeight="1">
      <c r="B46" s="10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77"/>
      <c r="U46" s="178"/>
      <c r="V46" s="178"/>
      <c r="W46" s="178"/>
      <c r="X46" s="98"/>
      <c r="Y46" s="98"/>
      <c r="Z46" s="98"/>
      <c r="AA46" s="98"/>
      <c r="AB46" s="4"/>
      <c r="AC46" s="4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107"/>
    </row>
    <row r="47" spans="2:64" ht="12" customHeight="1">
      <c r="B47" s="10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77"/>
      <c r="U47" s="178"/>
      <c r="V47" s="178"/>
      <c r="W47" s="178"/>
      <c r="X47" s="98"/>
      <c r="Y47" s="98"/>
      <c r="Z47" s="98"/>
      <c r="AA47" s="98"/>
      <c r="AB47" s="4"/>
      <c r="AC47" s="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07"/>
    </row>
    <row r="48" spans="2:64" ht="12" customHeight="1">
      <c r="B48" s="106"/>
      <c r="C48" s="2"/>
      <c r="D48" s="2"/>
      <c r="E48" s="2"/>
      <c r="F48" s="2"/>
      <c r="G48" s="2"/>
      <c r="H48" s="118"/>
      <c r="I48" s="118"/>
      <c r="J48" s="132"/>
      <c r="K48" s="11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107"/>
    </row>
    <row r="49" spans="2:64" ht="12" customHeight="1">
      <c r="B49" s="10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107"/>
    </row>
    <row r="50" spans="2:64" ht="12" customHeight="1">
      <c r="B50" s="10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107"/>
    </row>
    <row r="51" spans="2:64" ht="12" customHeight="1">
      <c r="B51" s="10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107"/>
    </row>
    <row r="52" spans="2:64" ht="12" customHeight="1">
      <c r="B52" s="10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107"/>
    </row>
    <row r="53" spans="2:64" ht="12" customHeight="1">
      <c r="B53" s="10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07"/>
    </row>
    <row r="54" spans="2:64" ht="12" customHeight="1">
      <c r="B54" s="10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107"/>
    </row>
    <row r="55" spans="2:64" ht="12" customHeight="1">
      <c r="B55" s="10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107"/>
    </row>
    <row r="56" spans="2:64" ht="12" customHeight="1">
      <c r="B56" s="10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107"/>
    </row>
    <row r="57" spans="2:64" ht="12" customHeight="1">
      <c r="B57" s="10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107"/>
    </row>
    <row r="58" spans="2:64" ht="12" customHeight="1">
      <c r="B58" s="10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79"/>
      <c r="Y58" s="179"/>
      <c r="Z58" s="179"/>
      <c r="AA58" s="179"/>
      <c r="AB58" s="179"/>
      <c r="AC58" s="108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107"/>
    </row>
    <row r="59" spans="2:64" ht="12" customHeight="1">
      <c r="B59" s="10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107"/>
    </row>
    <row r="60" spans="2:64" ht="12" customHeight="1">
      <c r="B60" s="10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107"/>
    </row>
    <row r="61" spans="2:64" ht="12" customHeight="1">
      <c r="B61" s="10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107"/>
    </row>
    <row r="62" spans="2:64" ht="12" customHeight="1">
      <c r="B62" s="10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107"/>
    </row>
    <row r="63" spans="2:64" ht="12" customHeight="1">
      <c r="B63" s="10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107"/>
    </row>
    <row r="64" spans="2:64" ht="12" customHeight="1">
      <c r="B64" s="10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107"/>
    </row>
    <row r="65" spans="2:64" ht="12" customHeight="1">
      <c r="B65" s="10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107"/>
    </row>
    <row r="66" spans="2:64" ht="12" customHeight="1">
      <c r="B66" s="10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107"/>
    </row>
    <row r="67" spans="2:64" ht="12" customHeight="1">
      <c r="B67" s="10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107"/>
    </row>
    <row r="68" spans="2:64" ht="12" customHeight="1">
      <c r="B68" s="10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107"/>
    </row>
    <row r="69" spans="2:64" ht="12" customHeight="1">
      <c r="B69" s="10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107"/>
    </row>
    <row r="70" spans="2:64" ht="12" customHeight="1">
      <c r="B70" s="10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107"/>
    </row>
    <row r="71" spans="2:64" ht="12" customHeight="1">
      <c r="B71" s="10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107"/>
    </row>
    <row r="72" spans="2:64" ht="12" customHeight="1">
      <c r="B72" s="10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107"/>
    </row>
    <row r="73" spans="2:64" ht="12" customHeight="1">
      <c r="B73" s="10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107"/>
    </row>
    <row r="74" spans="2:64" ht="12" customHeight="1">
      <c r="B74" s="10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107"/>
    </row>
    <row r="75" spans="2:64" ht="12" customHeight="1">
      <c r="B75" s="10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107"/>
    </row>
    <row r="76" spans="2:64" ht="12" customHeight="1">
      <c r="B76" s="10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107"/>
    </row>
    <row r="77" spans="2:64" ht="12" customHeight="1">
      <c r="B77" s="10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107"/>
    </row>
    <row r="78" spans="2:64" ht="12" customHeight="1">
      <c r="B78" s="10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107"/>
    </row>
    <row r="79" spans="2:64" ht="12" customHeight="1">
      <c r="B79" s="10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107"/>
    </row>
    <row r="80" spans="2:64" ht="12" customHeight="1">
      <c r="B80" s="10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107"/>
    </row>
    <row r="81" spans="2:64" ht="12" customHeight="1">
      <c r="B81" s="10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107"/>
    </row>
    <row r="82" spans="2:64" ht="12" customHeight="1">
      <c r="B82" s="10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107"/>
    </row>
    <row r="83" spans="2:64" ht="12" customHeight="1">
      <c r="B83" s="10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107"/>
    </row>
    <row r="84" spans="2:64" ht="12" customHeight="1">
      <c r="B84" s="10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107"/>
    </row>
    <row r="85" spans="2:64" ht="12" customHeight="1">
      <c r="B85" s="10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107"/>
    </row>
    <row r="86" spans="2:64" ht="12" customHeight="1">
      <c r="B86" s="10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107"/>
    </row>
    <row r="87" spans="2:64" ht="12" customHeight="1">
      <c r="B87" s="10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107"/>
    </row>
    <row r="88" spans="2:64" ht="12" customHeight="1">
      <c r="B88" s="10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107"/>
    </row>
    <row r="89" spans="2:64" ht="12" customHeight="1">
      <c r="B89" s="10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107"/>
    </row>
    <row r="90" spans="2:64" ht="12" customHeight="1">
      <c r="B90" s="10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107"/>
    </row>
    <row r="91" spans="2:64" ht="12" customHeight="1">
      <c r="B91" s="10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107"/>
    </row>
    <row r="92" spans="2:64" ht="12" customHeight="1">
      <c r="B92" s="10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107"/>
    </row>
    <row r="93" spans="2:64" ht="12" customHeight="1">
      <c r="B93" s="10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107"/>
    </row>
    <row r="94" spans="2:64" ht="12" customHeight="1">
      <c r="B94" s="10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07"/>
    </row>
    <row r="95" spans="2:64" ht="12" customHeight="1">
      <c r="B95" s="10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07"/>
    </row>
    <row r="96" spans="2:64" ht="12" customHeight="1">
      <c r="B96" s="10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07"/>
    </row>
    <row r="97" spans="2:64" ht="12" customHeight="1">
      <c r="B97" s="10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07"/>
    </row>
    <row r="98" spans="2:64" ht="12" customHeight="1">
      <c r="B98" s="10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07"/>
    </row>
    <row r="99" spans="2:64" ht="12" customHeight="1">
      <c r="B99" s="10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07"/>
    </row>
    <row r="100" spans="2:64" ht="12" customHeight="1">
      <c r="B100" s="10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07"/>
    </row>
    <row r="101" spans="2:64" ht="12" customHeight="1">
      <c r="B101" s="10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07"/>
    </row>
    <row r="102" spans="2:64" ht="12" customHeight="1">
      <c r="B102" s="10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07"/>
    </row>
    <row r="103" spans="2:64" ht="12" customHeight="1">
      <c r="B103" s="10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07"/>
    </row>
    <row r="104" spans="2:64" ht="12" customHeight="1">
      <c r="B104" s="10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07"/>
    </row>
    <row r="105" spans="2:64" ht="12" customHeight="1">
      <c r="B105" s="10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07"/>
    </row>
    <row r="106" spans="2:64" ht="12" customHeight="1">
      <c r="B106" s="10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07"/>
    </row>
    <row r="107" spans="2:64" ht="12" customHeight="1">
      <c r="B107" s="10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07"/>
    </row>
    <row r="108" spans="2:64" ht="12" customHeight="1">
      <c r="B108" s="10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07"/>
    </row>
    <row r="109" spans="2:64" ht="12" customHeight="1">
      <c r="B109" s="10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07"/>
    </row>
    <row r="110" spans="2:64" ht="12" customHeight="1">
      <c r="B110" s="10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07"/>
    </row>
    <row r="111" spans="2:64" ht="12" customHeight="1" thickBot="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5"/>
    </row>
  </sheetData>
  <sheetProtection password="F9DD" sheet="1" scenarios="1" selectLockedCells="1"/>
  <mergeCells count="42">
    <mergeCell ref="BJ17:BJ23"/>
    <mergeCell ref="BK17:BK23"/>
    <mergeCell ref="AJ34:AM34"/>
    <mergeCell ref="AJ35:AM35"/>
    <mergeCell ref="AX37:BD37"/>
    <mergeCell ref="AA5:AF5"/>
    <mergeCell ref="AG5:AY5"/>
    <mergeCell ref="AG6:AG40"/>
    <mergeCell ref="AE17:AE23"/>
    <mergeCell ref="B6:AF7"/>
    <mergeCell ref="D21:D27"/>
    <mergeCell ref="C21:C27"/>
    <mergeCell ref="AD17:AD23"/>
    <mergeCell ref="AI21:AI27"/>
    <mergeCell ref="AJ21:AJ27"/>
    <mergeCell ref="D34:G34"/>
    <mergeCell ref="D35:G35"/>
    <mergeCell ref="T46:W46"/>
    <mergeCell ref="X58:AB58"/>
    <mergeCell ref="R37:X37"/>
    <mergeCell ref="R38:X38"/>
    <mergeCell ref="T47:W47"/>
    <mergeCell ref="B41:BL44"/>
    <mergeCell ref="B40:D40"/>
    <mergeCell ref="F40:G40"/>
    <mergeCell ref="AX38:BD38"/>
    <mergeCell ref="B1:BL3"/>
    <mergeCell ref="AH6:BL7"/>
    <mergeCell ref="B4:G4"/>
    <mergeCell ref="K9:Q9"/>
    <mergeCell ref="K10:Q10"/>
    <mergeCell ref="AQ9:AW9"/>
    <mergeCell ref="AQ10:AW10"/>
    <mergeCell ref="AZ4:BD4"/>
    <mergeCell ref="AZ5:BD5"/>
    <mergeCell ref="BE4:BL4"/>
    <mergeCell ref="BE5:BL5"/>
    <mergeCell ref="H4:Z4"/>
    <mergeCell ref="B5:G5"/>
    <mergeCell ref="H5:Z5"/>
    <mergeCell ref="AA4:AF4"/>
    <mergeCell ref="AG4:AY4"/>
  </mergeCells>
  <phoneticPr fontId="0" type="noConversion"/>
  <printOptions horizontalCentered="1" verticalCentered="1"/>
  <pageMargins left="0.5" right="0.5" top="0.5" bottom="0.5" header="0.3" footer="0.3"/>
  <pageSetup scale="3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A251"/>
  <sheetViews>
    <sheetView showGridLines="0" zoomScale="90" zoomScaleNormal="90" workbookViewId="0">
      <selection activeCell="Z20" sqref="Z20"/>
    </sheetView>
  </sheetViews>
  <sheetFormatPr defaultRowHeight="15"/>
  <cols>
    <col min="1" max="1" width="3.42578125" style="8" customWidth="1"/>
    <col min="2" max="2" width="18.5703125" style="8" customWidth="1"/>
    <col min="3" max="3" width="4.28515625" style="8" customWidth="1"/>
    <col min="4" max="4" width="1.140625" style="8" customWidth="1"/>
    <col min="5" max="5" width="5.28515625" style="8" customWidth="1"/>
    <col min="6" max="6" width="1.140625" style="8" customWidth="1"/>
    <col min="7" max="8" width="4.28515625" style="8" customWidth="1"/>
    <col min="9" max="9" width="1.140625" style="8" customWidth="1"/>
    <col min="10" max="10" width="5.28515625" style="8" customWidth="1"/>
    <col min="11" max="11" width="1.140625" style="8" customWidth="1"/>
    <col min="12" max="13" width="4.28515625" style="8" customWidth="1"/>
    <col min="14" max="14" width="1.140625" style="8" customWidth="1"/>
    <col min="15" max="15" width="5.28515625" style="8" customWidth="1"/>
    <col min="16" max="16" width="1.140625" style="8" customWidth="1"/>
    <col min="17" max="18" width="4.28515625" style="8" customWidth="1"/>
    <col min="19" max="19" width="1.140625" style="8" customWidth="1"/>
    <col min="20" max="20" width="5.28515625" style="8" customWidth="1"/>
    <col min="21" max="21" width="1.140625" style="8" customWidth="1"/>
    <col min="22" max="22" width="4.28515625" style="8" customWidth="1"/>
    <col min="23" max="23" width="2.28515625" style="8" customWidth="1"/>
    <col min="24" max="24" width="3.140625" style="8" customWidth="1"/>
    <col min="25" max="25" width="3.7109375" style="8" customWidth="1"/>
    <col min="26" max="26" width="3" style="8" customWidth="1"/>
    <col min="27" max="27" width="6.42578125" style="8" customWidth="1"/>
    <col min="28" max="28" width="9.140625" style="8"/>
    <col min="29" max="29" width="9" style="8" customWidth="1"/>
    <col min="30" max="30" width="3.28515625" style="8" customWidth="1"/>
    <col min="31" max="34" width="3.42578125" style="8" customWidth="1"/>
    <col min="35" max="35" width="3.140625" style="8" customWidth="1"/>
    <col min="36" max="38" width="9.140625" style="8"/>
    <col min="39" max="39" width="2.85546875" style="8" customWidth="1"/>
    <col min="40" max="40" width="2.5703125" style="8" customWidth="1"/>
    <col min="41" max="41" width="9.140625" style="8"/>
    <col min="42" max="42" width="10" style="8" bestFit="1" customWidth="1"/>
    <col min="43" max="16384" width="9.140625" style="8"/>
  </cols>
  <sheetData>
    <row r="1" spans="1:40" ht="19.5" customHeight="1">
      <c r="A1" s="5"/>
      <c r="B1" s="6"/>
      <c r="C1" s="363" t="s">
        <v>8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6"/>
      <c r="S1" s="6"/>
      <c r="T1" s="6"/>
      <c r="U1" s="6"/>
      <c r="V1" s="6"/>
      <c r="W1" s="6"/>
      <c r="X1" s="7"/>
      <c r="Y1" s="366" t="s">
        <v>15</v>
      </c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8"/>
    </row>
    <row r="2" spans="1:40" ht="19.5" customHeight="1">
      <c r="A2" s="9"/>
      <c r="B2" s="10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10"/>
      <c r="S2" s="10"/>
      <c r="T2" s="10"/>
      <c r="U2" s="10"/>
      <c r="V2" s="10"/>
      <c r="W2" s="10"/>
      <c r="X2" s="11"/>
      <c r="Y2" s="9"/>
      <c r="Z2" s="10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0"/>
      <c r="AN2" s="11"/>
    </row>
    <row r="3" spans="1:40" ht="16.5" customHeight="1" thickBot="1">
      <c r="A3" s="9"/>
      <c r="B3" s="13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13"/>
      <c r="S3" s="13"/>
      <c r="T3" s="13"/>
      <c r="U3" s="13"/>
      <c r="V3" s="13"/>
      <c r="W3" s="13"/>
      <c r="X3" s="11"/>
      <c r="Y3" s="9"/>
      <c r="Z3" s="10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0"/>
      <c r="AN3" s="11"/>
    </row>
    <row r="4" spans="1:40" ht="15.75" thickBot="1">
      <c r="A4" s="9"/>
      <c r="B4" s="14" t="s">
        <v>9</v>
      </c>
      <c r="C4" s="369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1"/>
      <c r="W4" s="15"/>
      <c r="X4" s="11"/>
      <c r="Y4" s="9"/>
      <c r="Z4" s="10"/>
      <c r="AA4" s="10"/>
      <c r="AB4" s="10"/>
      <c r="AC4" s="10"/>
      <c r="AD4" s="10"/>
      <c r="AE4" s="259" t="s">
        <v>16</v>
      </c>
      <c r="AF4" s="260"/>
      <c r="AG4" s="260"/>
      <c r="AH4" s="261"/>
      <c r="AI4" s="10"/>
      <c r="AJ4" s="10"/>
      <c r="AK4" s="10"/>
      <c r="AL4" s="10"/>
      <c r="AM4" s="10"/>
      <c r="AN4" s="11"/>
    </row>
    <row r="5" spans="1:40" ht="15" customHeight="1">
      <c r="A5" s="9"/>
      <c r="B5" s="16" t="s">
        <v>10</v>
      </c>
      <c r="C5" s="372"/>
      <c r="D5" s="373"/>
      <c r="E5" s="373"/>
      <c r="F5" s="373"/>
      <c r="G5" s="373"/>
      <c r="H5" s="373"/>
      <c r="I5" s="373"/>
      <c r="J5" s="374" t="s">
        <v>11</v>
      </c>
      <c r="K5" s="375"/>
      <c r="L5" s="375"/>
      <c r="M5" s="375"/>
      <c r="N5" s="375"/>
      <c r="O5" s="376"/>
      <c r="P5" s="376"/>
      <c r="Q5" s="376"/>
      <c r="R5" s="376"/>
      <c r="S5" s="376"/>
      <c r="T5" s="376"/>
      <c r="U5" s="376"/>
      <c r="V5" s="377"/>
      <c r="W5" s="17"/>
      <c r="X5" s="18"/>
      <c r="Y5" s="19"/>
      <c r="Z5" s="20"/>
      <c r="AA5" s="10"/>
      <c r="AB5" s="10"/>
      <c r="AC5" s="10"/>
      <c r="AD5" s="10"/>
      <c r="AE5" s="378" t="str">
        <f>IF(AND($T$24=2,$U$25="YES",$R$25="yes"),"Thru-Right",IF($U$24=1,"Right",IF(AND($T$24=1,$R$25="yes",$U$25="Yes",$R$24=0),"",IF(AND($R$24=1,$T$24=1,$U$25="yes",$R$25="No"),"Thru-Right",IF(AND($R$24=1,$T$24=1,$R$25="yes",$U$25="yes"),"Left-Thru-Right",IF(AND(T24=2,R25="yes",U25="no",U24=0),"Thru",""))))))</f>
        <v/>
      </c>
      <c r="AF5" s="380" t="str">
        <f>IF(OR(AND(T24=1,R25="yes",U25="no"),AND($T$24=2,$R$25="YES")),"Thru-Left",IF($R$24=1,"Left",IF(AND($T$24=1,$R$25="yes",$U$25="Yes"),"Left-Thru-Right","")))</f>
        <v/>
      </c>
      <c r="AG5" s="21"/>
      <c r="AH5" s="22"/>
      <c r="AI5" s="10"/>
      <c r="AJ5" s="10"/>
      <c r="AK5" s="10"/>
      <c r="AL5" s="10"/>
      <c r="AM5" s="10"/>
      <c r="AN5" s="11"/>
    </row>
    <row r="6" spans="1:40">
      <c r="A6" s="9"/>
      <c r="B6" s="16" t="s">
        <v>3</v>
      </c>
      <c r="C6" s="382"/>
      <c r="D6" s="361"/>
      <c r="E6" s="361"/>
      <c r="F6" s="361"/>
      <c r="G6" s="361"/>
      <c r="H6" s="361"/>
      <c r="I6" s="383"/>
      <c r="J6" s="354" t="s">
        <v>7</v>
      </c>
      <c r="K6" s="355"/>
      <c r="L6" s="355"/>
      <c r="M6" s="355"/>
      <c r="N6" s="355"/>
      <c r="O6" s="356"/>
      <c r="P6" s="356"/>
      <c r="Q6" s="356"/>
      <c r="R6" s="356"/>
      <c r="S6" s="356"/>
      <c r="T6" s="356"/>
      <c r="U6" s="356"/>
      <c r="V6" s="357"/>
      <c r="W6" s="17"/>
      <c r="X6" s="18"/>
      <c r="Y6" s="19"/>
      <c r="Z6" s="20"/>
      <c r="AA6" s="10"/>
      <c r="AB6" s="10"/>
      <c r="AC6" s="10"/>
      <c r="AD6" s="283" t="str">
        <f>IF($R$26="YES","RT-Bypass Lane","")</f>
        <v/>
      </c>
      <c r="AE6" s="379"/>
      <c r="AF6" s="381"/>
      <c r="AG6" s="21"/>
      <c r="AH6" s="22"/>
      <c r="AI6" s="358" t="str">
        <f>IF($AD$25="","","é")</f>
        <v/>
      </c>
      <c r="AJ6" s="10"/>
      <c r="AK6" s="10"/>
      <c r="AL6" s="10"/>
      <c r="AM6" s="10"/>
      <c r="AN6" s="11"/>
    </row>
    <row r="7" spans="1:40">
      <c r="A7" s="9"/>
      <c r="B7" s="16" t="s">
        <v>4</v>
      </c>
      <c r="C7" s="359"/>
      <c r="D7" s="360"/>
      <c r="E7" s="360"/>
      <c r="F7" s="360"/>
      <c r="G7" s="360"/>
      <c r="H7" s="360"/>
      <c r="I7" s="360"/>
      <c r="J7" s="354" t="s">
        <v>5</v>
      </c>
      <c r="K7" s="355"/>
      <c r="L7" s="355"/>
      <c r="M7" s="355"/>
      <c r="N7" s="355"/>
      <c r="O7" s="265"/>
      <c r="P7" s="265"/>
      <c r="Q7" s="265"/>
      <c r="R7" s="265"/>
      <c r="S7" s="265"/>
      <c r="T7" s="265"/>
      <c r="U7" s="265"/>
      <c r="V7" s="267"/>
      <c r="W7" s="17"/>
      <c r="X7" s="18"/>
      <c r="Y7" s="19"/>
      <c r="Z7" s="20"/>
      <c r="AA7" s="10"/>
      <c r="AB7" s="10"/>
      <c r="AC7" s="10"/>
      <c r="AD7" s="283"/>
      <c r="AE7" s="379"/>
      <c r="AF7" s="381"/>
      <c r="AG7" s="21"/>
      <c r="AH7" s="22"/>
      <c r="AI7" s="358"/>
      <c r="AJ7" s="10"/>
      <c r="AK7" s="10"/>
      <c r="AL7" s="10"/>
      <c r="AM7" s="10"/>
      <c r="AN7" s="11"/>
    </row>
    <row r="8" spans="1:40" ht="16.5" customHeight="1">
      <c r="A8" s="9"/>
      <c r="B8" s="16" t="s">
        <v>12</v>
      </c>
      <c r="C8" s="361"/>
      <c r="D8" s="361"/>
      <c r="E8" s="361"/>
      <c r="F8" s="361"/>
      <c r="G8" s="361"/>
      <c r="H8" s="361"/>
      <c r="I8" s="361"/>
      <c r="J8" s="23" t="s">
        <v>13</v>
      </c>
      <c r="K8" s="24"/>
      <c r="L8" s="24"/>
      <c r="M8" s="24"/>
      <c r="N8" s="24"/>
      <c r="O8" s="265"/>
      <c r="P8" s="265"/>
      <c r="Q8" s="265"/>
      <c r="R8" s="265"/>
      <c r="S8" s="265"/>
      <c r="T8" s="265"/>
      <c r="U8" s="265"/>
      <c r="V8" s="267"/>
      <c r="W8" s="25"/>
      <c r="X8" s="18"/>
      <c r="Y8" s="19"/>
      <c r="Z8" s="20"/>
      <c r="AA8" s="10"/>
      <c r="AB8" s="10"/>
      <c r="AC8" s="10"/>
      <c r="AD8" s="283"/>
      <c r="AE8" s="379"/>
      <c r="AF8" s="381"/>
      <c r="AG8" s="21"/>
      <c r="AH8" s="22"/>
      <c r="AI8" s="362" t="str">
        <f>IF(SUM($O$27,$R$31,$K$27,$C$27)&gt;0,SUM($O$27,$R$31,$K$27,$C$27),"")</f>
        <v/>
      </c>
      <c r="AJ8" s="10"/>
      <c r="AK8" s="10"/>
      <c r="AL8" s="10"/>
      <c r="AM8" s="10"/>
      <c r="AN8" s="11"/>
    </row>
    <row r="9" spans="1:40" ht="18" customHeight="1" thickBot="1">
      <c r="A9" s="9"/>
      <c r="B9" s="26"/>
      <c r="C9" s="27"/>
      <c r="D9" s="345"/>
      <c r="E9" s="345"/>
      <c r="F9" s="345"/>
      <c r="G9" s="345"/>
      <c r="H9" s="345"/>
      <c r="I9" s="34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  <c r="W9" s="25"/>
      <c r="X9" s="18"/>
      <c r="Y9" s="19"/>
      <c r="Z9" s="20"/>
      <c r="AA9" s="10"/>
      <c r="AB9" s="10"/>
      <c r="AC9" s="10"/>
      <c r="AD9" s="283"/>
      <c r="AE9" s="379"/>
      <c r="AF9" s="381"/>
      <c r="AG9" s="21"/>
      <c r="AH9" s="22"/>
      <c r="AI9" s="362"/>
      <c r="AJ9" s="10"/>
      <c r="AK9" s="10"/>
      <c r="AL9" s="10"/>
      <c r="AM9" s="10"/>
      <c r="AN9" s="11"/>
    </row>
    <row r="10" spans="1:40">
      <c r="A10" s="9"/>
      <c r="B10" s="293" t="s">
        <v>17</v>
      </c>
      <c r="C10" s="294"/>
      <c r="D10" s="294"/>
      <c r="E10" s="294"/>
      <c r="F10" s="294"/>
      <c r="G10" s="294"/>
      <c r="H10" s="294"/>
      <c r="I10" s="295"/>
      <c r="J10" s="347" t="s">
        <v>18</v>
      </c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9"/>
      <c r="W10" s="29"/>
      <c r="X10" s="18"/>
      <c r="Y10" s="19"/>
      <c r="Z10" s="20"/>
      <c r="AA10" s="10"/>
      <c r="AB10" s="10"/>
      <c r="AC10" s="10"/>
      <c r="AD10" s="283"/>
      <c r="AE10" s="30"/>
      <c r="AF10" s="21"/>
      <c r="AG10" s="21"/>
      <c r="AH10" s="22"/>
      <c r="AI10" s="350" t="str">
        <f>IF(AI8="","",")v/h")</f>
        <v/>
      </c>
      <c r="AJ10" s="10"/>
      <c r="AK10" s="10"/>
      <c r="AL10" s="10"/>
      <c r="AM10" s="10"/>
      <c r="AN10" s="11"/>
    </row>
    <row r="11" spans="1:40">
      <c r="A11" s="9"/>
      <c r="B11" s="351" t="s">
        <v>19</v>
      </c>
      <c r="C11" s="352"/>
      <c r="D11" s="352"/>
      <c r="E11" s="352"/>
      <c r="F11" s="352"/>
      <c r="G11" s="352"/>
      <c r="H11" s="352"/>
      <c r="I11" s="353"/>
      <c r="J11" s="327" t="s">
        <v>20</v>
      </c>
      <c r="K11" s="328"/>
      <c r="L11" s="328"/>
      <c r="M11" s="328"/>
      <c r="N11" s="328"/>
      <c r="O11" s="265"/>
      <c r="P11" s="265"/>
      <c r="Q11" s="265"/>
      <c r="R11" s="265"/>
      <c r="S11" s="265"/>
      <c r="T11" s="265"/>
      <c r="U11" s="265"/>
      <c r="V11" s="267"/>
      <c r="W11" s="17"/>
      <c r="X11" s="18"/>
      <c r="Y11" s="19"/>
      <c r="Z11" s="20"/>
      <c r="AA11" s="10"/>
      <c r="AB11" s="10"/>
      <c r="AC11" s="10"/>
      <c r="AD11" s="10"/>
      <c r="AE11" s="30"/>
      <c r="AF11" s="21"/>
      <c r="AG11" s="21"/>
      <c r="AH11" s="22"/>
      <c r="AI11" s="350"/>
      <c r="AJ11" s="10"/>
      <c r="AK11" s="10"/>
      <c r="AL11" s="10"/>
      <c r="AM11" s="10"/>
      <c r="AN11" s="11"/>
    </row>
    <row r="12" spans="1:40">
      <c r="A12" s="9"/>
      <c r="B12" s="31"/>
      <c r="C12" s="341" t="s">
        <v>21</v>
      </c>
      <c r="D12" s="342"/>
      <c r="E12" s="342"/>
      <c r="F12" s="343"/>
      <c r="G12" s="341" t="s">
        <v>22</v>
      </c>
      <c r="H12" s="342"/>
      <c r="I12" s="344"/>
      <c r="J12" s="327" t="s">
        <v>23</v>
      </c>
      <c r="K12" s="328"/>
      <c r="L12" s="328"/>
      <c r="M12" s="328"/>
      <c r="N12" s="328"/>
      <c r="O12" s="265"/>
      <c r="P12" s="265"/>
      <c r="Q12" s="265"/>
      <c r="R12" s="265"/>
      <c r="S12" s="265"/>
      <c r="T12" s="265"/>
      <c r="U12" s="265"/>
      <c r="V12" s="267"/>
      <c r="W12" s="17"/>
      <c r="X12" s="11"/>
      <c r="Y12" s="9"/>
      <c r="Z12" s="10"/>
      <c r="AA12" s="10"/>
      <c r="AB12" s="10"/>
      <c r="AC12" s="10"/>
      <c r="AD12" s="10"/>
      <c r="AE12" s="30"/>
      <c r="AF12" s="21"/>
      <c r="AG12" s="21"/>
      <c r="AH12" s="21"/>
      <c r="AI12" s="10"/>
      <c r="AJ12" s="10"/>
      <c r="AK12" s="10"/>
      <c r="AL12" s="10"/>
      <c r="AM12" s="10"/>
      <c r="AN12" s="11"/>
    </row>
    <row r="13" spans="1:40" ht="15" customHeight="1">
      <c r="A13" s="9"/>
      <c r="B13" s="32" t="s">
        <v>24</v>
      </c>
      <c r="C13" s="321"/>
      <c r="D13" s="322"/>
      <c r="E13" s="322"/>
      <c r="F13" s="323"/>
      <c r="G13" s="324" t="str">
        <f>IF($C$15&gt;0,C13/$C$15,"")</f>
        <v/>
      </c>
      <c r="H13" s="325"/>
      <c r="I13" s="326"/>
      <c r="J13" s="327" t="s">
        <v>25</v>
      </c>
      <c r="K13" s="328"/>
      <c r="L13" s="328"/>
      <c r="M13" s="328"/>
      <c r="N13" s="328"/>
      <c r="O13" s="265"/>
      <c r="P13" s="265"/>
      <c r="Q13" s="265"/>
      <c r="R13" s="265"/>
      <c r="S13" s="265"/>
      <c r="T13" s="265"/>
      <c r="U13" s="265"/>
      <c r="V13" s="267"/>
      <c r="W13" s="17"/>
      <c r="X13" s="11"/>
      <c r="Y13" s="9"/>
      <c r="Z13" s="10"/>
      <c r="AA13" s="10"/>
      <c r="AB13" s="10"/>
      <c r="AC13" s="33"/>
      <c r="AD13" s="34"/>
      <c r="AE13" s="35"/>
      <c r="AF13" s="35"/>
      <c r="AG13" s="35"/>
      <c r="AH13" s="36"/>
      <c r="AI13" s="33"/>
      <c r="AJ13" s="33"/>
      <c r="AK13" s="33"/>
      <c r="AL13" s="33"/>
      <c r="AM13" s="33"/>
      <c r="AN13" s="37"/>
    </row>
    <row r="14" spans="1:40" ht="16.5" customHeight="1">
      <c r="A14" s="9"/>
      <c r="B14" s="32" t="s">
        <v>26</v>
      </c>
      <c r="C14" s="321"/>
      <c r="D14" s="322"/>
      <c r="E14" s="322"/>
      <c r="F14" s="323"/>
      <c r="G14" s="324" t="str">
        <f>IF($C$15&gt;0,C14/$C$15,"")</f>
        <v/>
      </c>
      <c r="H14" s="325"/>
      <c r="I14" s="326"/>
      <c r="J14" s="327" t="s">
        <v>16</v>
      </c>
      <c r="K14" s="328"/>
      <c r="L14" s="328"/>
      <c r="M14" s="328"/>
      <c r="N14" s="328"/>
      <c r="O14" s="265"/>
      <c r="P14" s="265"/>
      <c r="Q14" s="265"/>
      <c r="R14" s="265"/>
      <c r="S14" s="265"/>
      <c r="T14" s="265"/>
      <c r="U14" s="265"/>
      <c r="V14" s="267"/>
      <c r="W14" s="17"/>
      <c r="X14" s="11"/>
      <c r="Y14" s="9"/>
      <c r="Z14" s="10"/>
      <c r="AA14" s="38" t="str">
        <f>IF($AB$14="","","ç")</f>
        <v/>
      </c>
      <c r="AB14" s="39" t="str">
        <f>IF(SUM($C$31,$J$27,$M$27,$U$27)&gt;0,SUM($C$31,$J$27,$M$27,$U$27),"")</f>
        <v/>
      </c>
      <c r="AC14" s="40" t="str">
        <f>IF(AB14="","","v/h")</f>
        <v/>
      </c>
      <c r="AD14" s="35"/>
      <c r="AE14" s="35"/>
      <c r="AF14" s="35"/>
      <c r="AG14" s="35"/>
      <c r="AH14" s="41"/>
      <c r="AI14" s="41"/>
      <c r="AJ14" s="316" t="str">
        <f>IF($H$26="YES","RT-Bypass Lane","")</f>
        <v/>
      </c>
      <c r="AK14" s="316"/>
      <c r="AL14" s="316"/>
      <c r="AM14" s="42"/>
      <c r="AN14" s="43"/>
    </row>
    <row r="15" spans="1:40" ht="20.25" customHeight="1" thickBot="1">
      <c r="A15" s="9"/>
      <c r="B15" s="44" t="s">
        <v>27</v>
      </c>
      <c r="C15" s="329">
        <f>IF(SUM(C13:F14)&gt;0,SUM(C13:F14),0)</f>
        <v>0</v>
      </c>
      <c r="D15" s="330"/>
      <c r="E15" s="330"/>
      <c r="F15" s="331"/>
      <c r="G15" s="332">
        <f>IF(SUM(G13:I14)&gt;0,SUM(G13:I14),0)</f>
        <v>0</v>
      </c>
      <c r="H15" s="333"/>
      <c r="I15" s="334"/>
      <c r="J15" s="335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7"/>
      <c r="W15" s="25"/>
      <c r="X15" s="45"/>
      <c r="Y15" s="46"/>
      <c r="Z15" s="338" t="s">
        <v>20</v>
      </c>
      <c r="AA15" s="47"/>
      <c r="AB15" s="47"/>
      <c r="AC15" s="47"/>
      <c r="AD15" s="35"/>
      <c r="AE15" s="35"/>
      <c r="AF15" s="21"/>
      <c r="AG15" s="41"/>
      <c r="AH15" s="41"/>
      <c r="AI15" s="48"/>
      <c r="AJ15" s="47"/>
      <c r="AK15" s="49" t="str">
        <f>IF(AND($J$24=2,$K$25="YES",$H$25="yes"),"Thru-Right",IF($K$24=1,"Right",IF(AND($J$24=1,$H$25="yes",$K$25="Yes",$H$24=0),"",IF(AND($H$24=1,$J$24=1,$K$25="yes",$H$25="No"),"Thru-Right",IF(AND($H$24=1,$J$24=1,$H$25="yes",$K$25="yes"),"Left-Thru-Right",IF(AND(J24=2,H25="yes",K25="no",K24=0),"Thru",""))))))</f>
        <v/>
      </c>
      <c r="AL15" s="47"/>
      <c r="AM15" s="302" t="s">
        <v>23</v>
      </c>
      <c r="AN15" s="43"/>
    </row>
    <row r="16" spans="1:40" ht="22.5" customHeight="1">
      <c r="A16" s="9"/>
      <c r="B16" s="253" t="s">
        <v>28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6"/>
      <c r="W16" s="29"/>
      <c r="X16" s="45"/>
      <c r="Y16" s="46"/>
      <c r="Z16" s="339"/>
      <c r="AA16" s="35"/>
      <c r="AB16" s="35"/>
      <c r="AC16" s="41"/>
      <c r="AD16" s="35"/>
      <c r="AE16" s="35"/>
      <c r="AF16" s="21"/>
      <c r="AG16" s="41"/>
      <c r="AH16" s="41"/>
      <c r="AI16" s="41"/>
      <c r="AJ16" s="41"/>
      <c r="AK16" s="50" t="str">
        <f>IF(OR(AND(J24=1,H25="yes",K25="no"),AND($J$24=2,$H$25="YES")),"Thru-Left",IF($H$24=1,"Left",IF(AND($J$24=1,$H$25="yes",$K$25="Yes"),"Left-Thru-Right","")))</f>
        <v/>
      </c>
      <c r="AL16" s="41"/>
      <c r="AM16" s="303"/>
      <c r="AN16" s="43"/>
    </row>
    <row r="17" spans="1:53" ht="21" customHeight="1">
      <c r="A17" s="9"/>
      <c r="B17" s="307" t="s">
        <v>29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9"/>
      <c r="W17" s="51"/>
      <c r="X17" s="45"/>
      <c r="Y17" s="46"/>
      <c r="Z17" s="339"/>
      <c r="AA17" s="52"/>
      <c r="AB17" s="49" t="str">
        <f>IF(OR(AND(E24=1,C25="yes",F25="no"),AND($E$24=2,$C$25="YES")),"Thru-Left",IF($C$24=1,"Left",IF(AND($E$24=1,$C$25="yes",$F$25="Yes"),"Left-Thru-Right","")))</f>
        <v/>
      </c>
      <c r="AC17" s="53"/>
      <c r="AD17" s="35"/>
      <c r="AE17" s="35"/>
      <c r="AF17" s="21"/>
      <c r="AG17" s="41"/>
      <c r="AH17" s="41"/>
      <c r="AI17" s="41"/>
      <c r="AJ17" s="52"/>
      <c r="AK17" s="52"/>
      <c r="AL17" s="52"/>
      <c r="AM17" s="303"/>
      <c r="AN17" s="43"/>
    </row>
    <row r="18" spans="1:53" ht="24" customHeight="1">
      <c r="A18" s="9"/>
      <c r="B18" s="310" t="s">
        <v>30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2"/>
      <c r="W18" s="54"/>
      <c r="X18" s="45"/>
      <c r="Y18" s="46"/>
      <c r="Z18" s="340"/>
      <c r="AA18" s="47"/>
      <c r="AB18" s="49" t="str">
        <f>IF(AND($E$24=2,$F$25="YES",$C$25="yes"),"Thru-Right",IF($F$24=1,"Right",IF(AND($E$24=1,$C$25="yes",$F$25="Yes",$C$24=0),"",IF(AND($C$24=1,$E$24=1,$F$25="yes",$C$25="No"),"Thru-Right",IF(AND($C$24=1,$E$24=1,$C$25="yes",$F$25="yes"),"Left-Thru-Right",IF(AND(E24=2,C25="yes",F25="no",F24=0),"Thru",""))))))</f>
        <v/>
      </c>
      <c r="AC18" s="47"/>
      <c r="AD18" s="35"/>
      <c r="AE18" s="35"/>
      <c r="AF18" s="21"/>
      <c r="AG18" s="41"/>
      <c r="AH18" s="48"/>
      <c r="AI18" s="48"/>
      <c r="AJ18" s="47"/>
      <c r="AK18" s="47"/>
      <c r="AL18" s="47"/>
      <c r="AM18" s="304"/>
      <c r="AN18" s="43"/>
    </row>
    <row r="19" spans="1:53" ht="16.5" customHeight="1">
      <c r="A19" s="9"/>
      <c r="B19" s="313" t="s">
        <v>31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/>
      <c r="W19" s="55"/>
      <c r="X19" s="11"/>
      <c r="Y19" s="9"/>
      <c r="Z19" s="10"/>
      <c r="AA19" s="316" t="str">
        <f>IF(C26="YES","RT-Bypass Lane","")</f>
        <v/>
      </c>
      <c r="AB19" s="316"/>
      <c r="AC19" s="316"/>
      <c r="AD19" s="35"/>
      <c r="AE19" s="56"/>
      <c r="AF19" s="56"/>
      <c r="AG19" s="56"/>
      <c r="AH19" s="21"/>
      <c r="AI19" s="21"/>
      <c r="AJ19" s="57" t="str">
        <f>IF(AK19="","","v/h")</f>
        <v/>
      </c>
      <c r="AK19" s="58" t="str">
        <f>IF(SUM($E$27,$H$31,$P$27,$R$27)&gt;0,SUM($E$27,$H$31,$P$27,$R$27),"")</f>
        <v/>
      </c>
      <c r="AL19" s="59" t="str">
        <f>IF($AK$19="","","è")</f>
        <v/>
      </c>
      <c r="AM19" s="10"/>
      <c r="AN19" s="11"/>
    </row>
    <row r="20" spans="1:53" ht="20.25" customHeight="1" thickBot="1">
      <c r="A20" s="9"/>
      <c r="B20" s="290">
        <v>4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2"/>
      <c r="W20" s="54"/>
      <c r="X20" s="11"/>
      <c r="Y20" s="9"/>
      <c r="Z20" s="97"/>
      <c r="AA20" s="10"/>
      <c r="AB20" s="20"/>
      <c r="AC20" s="10"/>
      <c r="AD20" s="10"/>
      <c r="AE20" s="56"/>
      <c r="AF20" s="56"/>
      <c r="AG20" s="56"/>
      <c r="AH20" s="21"/>
      <c r="AI20" s="10"/>
      <c r="AJ20" s="10"/>
      <c r="AK20" s="10"/>
      <c r="AL20" s="10"/>
      <c r="AM20" s="10"/>
      <c r="AN20" s="11"/>
    </row>
    <row r="21" spans="1:53">
      <c r="A21" s="9"/>
      <c r="B21" s="293" t="s">
        <v>32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5"/>
      <c r="W21" s="10"/>
      <c r="X21" s="11"/>
      <c r="Y21" s="9"/>
      <c r="Z21" s="10"/>
      <c r="AA21" s="10"/>
      <c r="AB21" s="10"/>
      <c r="AC21" s="10"/>
      <c r="AD21" s="10"/>
      <c r="AE21" s="21"/>
      <c r="AF21" s="21"/>
      <c r="AG21" s="21"/>
      <c r="AH21" s="22"/>
      <c r="AI21" s="10"/>
      <c r="AJ21" s="10"/>
      <c r="AK21" s="10"/>
      <c r="AL21" s="10"/>
      <c r="AM21" s="10"/>
      <c r="AN21" s="11"/>
    </row>
    <row r="22" spans="1:53">
      <c r="A22" s="9"/>
      <c r="B22" s="60" t="s">
        <v>33</v>
      </c>
      <c r="C22" s="296" t="s">
        <v>34</v>
      </c>
      <c r="D22" s="297"/>
      <c r="E22" s="297"/>
      <c r="F22" s="297"/>
      <c r="G22" s="298"/>
      <c r="H22" s="296" t="s">
        <v>35</v>
      </c>
      <c r="I22" s="299"/>
      <c r="J22" s="299"/>
      <c r="K22" s="299"/>
      <c r="L22" s="300"/>
      <c r="M22" s="296" t="s">
        <v>36</v>
      </c>
      <c r="N22" s="299"/>
      <c r="O22" s="299"/>
      <c r="P22" s="299"/>
      <c r="Q22" s="300"/>
      <c r="R22" s="296" t="s">
        <v>37</v>
      </c>
      <c r="S22" s="299"/>
      <c r="T22" s="299"/>
      <c r="U22" s="299"/>
      <c r="V22" s="301"/>
      <c r="W22" s="10"/>
      <c r="X22" s="11"/>
      <c r="Y22" s="9"/>
      <c r="Z22" s="10"/>
      <c r="AA22" s="10"/>
      <c r="AB22" s="10"/>
      <c r="AC22" s="10"/>
      <c r="AD22" s="287" t="str">
        <f>IF(AD25="","","v/h")</f>
        <v/>
      </c>
      <c r="AE22" s="30"/>
      <c r="AF22" s="21"/>
      <c r="AG22" s="21"/>
      <c r="AH22" s="22"/>
      <c r="AI22" s="10"/>
      <c r="AJ22" s="317"/>
      <c r="AK22" s="317"/>
      <c r="AL22" s="317"/>
      <c r="AM22" s="10"/>
      <c r="AN22" s="11"/>
    </row>
    <row r="23" spans="1:53" ht="15" customHeight="1">
      <c r="A23" s="9"/>
      <c r="B23" s="61" t="s">
        <v>38</v>
      </c>
      <c r="C23" s="318" t="s">
        <v>39</v>
      </c>
      <c r="D23" s="319"/>
      <c r="E23" s="62" t="s">
        <v>40</v>
      </c>
      <c r="F23" s="318" t="s">
        <v>41</v>
      </c>
      <c r="G23" s="319"/>
      <c r="H23" s="63" t="s">
        <v>39</v>
      </c>
      <c r="I23" s="64"/>
      <c r="J23" s="62" t="s">
        <v>40</v>
      </c>
      <c r="K23" s="318" t="s">
        <v>41</v>
      </c>
      <c r="L23" s="319"/>
      <c r="M23" s="63" t="s">
        <v>39</v>
      </c>
      <c r="N23" s="64"/>
      <c r="O23" s="62" t="s">
        <v>40</v>
      </c>
      <c r="P23" s="318" t="s">
        <v>41</v>
      </c>
      <c r="Q23" s="319"/>
      <c r="R23" s="63" t="s">
        <v>39</v>
      </c>
      <c r="S23" s="64"/>
      <c r="T23" s="62" t="s">
        <v>40</v>
      </c>
      <c r="U23" s="318" t="s">
        <v>41</v>
      </c>
      <c r="V23" s="320"/>
      <c r="W23" s="10"/>
      <c r="X23" s="11"/>
      <c r="Y23" s="9"/>
      <c r="Z23" s="10"/>
      <c r="AA23" s="10"/>
      <c r="AB23" s="10"/>
      <c r="AC23" s="10"/>
      <c r="AD23" s="287"/>
      <c r="AE23" s="30"/>
      <c r="AF23" s="21"/>
      <c r="AG23" s="21"/>
      <c r="AH23" s="22"/>
      <c r="AI23" s="10"/>
      <c r="AJ23" s="317"/>
      <c r="AK23" s="317"/>
      <c r="AL23" s="317"/>
      <c r="AM23" s="10"/>
      <c r="AN23" s="11"/>
    </row>
    <row r="24" spans="1:53" ht="14.25" customHeight="1">
      <c r="A24" s="9"/>
      <c r="B24" s="65" t="s">
        <v>42</v>
      </c>
      <c r="C24" s="280">
        <v>0</v>
      </c>
      <c r="D24" s="281"/>
      <c r="E24" s="66">
        <v>0</v>
      </c>
      <c r="F24" s="280">
        <v>0</v>
      </c>
      <c r="G24" s="281"/>
      <c r="H24" s="280">
        <v>0</v>
      </c>
      <c r="I24" s="281"/>
      <c r="J24" s="66">
        <v>0</v>
      </c>
      <c r="K24" s="280">
        <v>0</v>
      </c>
      <c r="L24" s="281"/>
      <c r="M24" s="280">
        <v>0</v>
      </c>
      <c r="N24" s="281"/>
      <c r="O24" s="66">
        <v>0</v>
      </c>
      <c r="P24" s="280">
        <v>0</v>
      </c>
      <c r="Q24" s="281"/>
      <c r="R24" s="280">
        <v>0</v>
      </c>
      <c r="S24" s="281"/>
      <c r="T24" s="66">
        <v>0</v>
      </c>
      <c r="U24" s="280">
        <v>0</v>
      </c>
      <c r="V24" s="282"/>
      <c r="W24" s="10"/>
      <c r="X24" s="11"/>
      <c r="Y24" s="9"/>
      <c r="Z24" s="10"/>
      <c r="AA24" s="10"/>
      <c r="AB24" s="10"/>
      <c r="AC24" s="10"/>
      <c r="AD24" s="287"/>
      <c r="AE24" s="67"/>
      <c r="AF24" s="35"/>
      <c r="AG24" s="35"/>
      <c r="AH24" s="22"/>
      <c r="AI24" s="283" t="str">
        <f>IF($M$26="YES","RT-Bypass Lane","")</f>
        <v/>
      </c>
      <c r="AJ24" s="317"/>
      <c r="AK24" s="317"/>
      <c r="AL24" s="317"/>
      <c r="AM24" s="10"/>
      <c r="AN24" s="11"/>
    </row>
    <row r="25" spans="1:53" ht="20.25" customHeight="1">
      <c r="A25" s="9"/>
      <c r="B25" s="68" t="s">
        <v>43</v>
      </c>
      <c r="C25" s="273" t="s">
        <v>44</v>
      </c>
      <c r="D25" s="274"/>
      <c r="E25" s="69"/>
      <c r="F25" s="273" t="s">
        <v>45</v>
      </c>
      <c r="G25" s="274"/>
      <c r="H25" s="273" t="s">
        <v>44</v>
      </c>
      <c r="I25" s="274"/>
      <c r="J25" s="69"/>
      <c r="K25" s="273" t="s">
        <v>44</v>
      </c>
      <c r="L25" s="274"/>
      <c r="M25" s="273" t="s">
        <v>44</v>
      </c>
      <c r="N25" s="274"/>
      <c r="O25" s="69"/>
      <c r="P25" s="273" t="s">
        <v>44</v>
      </c>
      <c r="Q25" s="274"/>
      <c r="R25" s="273" t="s">
        <v>44</v>
      </c>
      <c r="S25" s="274"/>
      <c r="T25" s="69"/>
      <c r="U25" s="273" t="s">
        <v>44</v>
      </c>
      <c r="V25" s="284"/>
      <c r="W25" s="10"/>
      <c r="X25" s="11"/>
      <c r="Y25" s="9"/>
      <c r="Z25" s="10"/>
      <c r="AA25" s="10"/>
      <c r="AB25" s="10"/>
      <c r="AC25" s="10"/>
      <c r="AD25" s="285" t="str">
        <f>IF(SUM($F$27,$H$27,$M$31,$T$27)&gt;0,SUM($F$27,$H$27,$M$31,$T$27),"")</f>
        <v/>
      </c>
      <c r="AE25" s="67"/>
      <c r="AF25" s="35"/>
      <c r="AG25" s="286" t="str">
        <f>IF(OR(AND(O24=1,M25="yes",P25="No"),AND($O$24=2,$M$25="YES")),"Thru-Left",IF($M$24=1,"Left",IF(AND($O$24=1,$M$25="yes",$P$25="Yes"),"Left-Thru-Right","")))</f>
        <v/>
      </c>
      <c r="AH25" s="289" t="str">
        <f>IF(AND($O$24=2,$P$25="YES",$M$25="yes"),"Thru-Right",IF($P$24=1,"Right",IF(AND($O$24=1,$M$25="yes",$P$25="Yes",$M$24=0),"",IF(AND($M$24=1,$O$24=1,$P$25="yes",$M$25="No"),"Thru-Right",IF(AND(M24=1,O24=1,M25="yes",P25="yes"),"Left-Thru-Right",IF(AND(O24=2,M25="yes",P25="no",P24=0),"Thru",""))))))</f>
        <v/>
      </c>
      <c r="AI25" s="283"/>
      <c r="AJ25" s="317"/>
      <c r="AK25" s="317"/>
      <c r="AL25" s="317"/>
      <c r="AM25" s="10"/>
      <c r="AN25" s="11"/>
    </row>
    <row r="26" spans="1:53" ht="21.75" customHeight="1">
      <c r="A26" s="9"/>
      <c r="B26" s="70" t="s">
        <v>46</v>
      </c>
      <c r="C26" s="275" t="s">
        <v>44</v>
      </c>
      <c r="D26" s="276"/>
      <c r="E26" s="276"/>
      <c r="F26" s="276"/>
      <c r="G26" s="277"/>
      <c r="H26" s="275" t="s">
        <v>44</v>
      </c>
      <c r="I26" s="276"/>
      <c r="J26" s="276"/>
      <c r="K26" s="276"/>
      <c r="L26" s="277"/>
      <c r="M26" s="275" t="s">
        <v>44</v>
      </c>
      <c r="N26" s="276"/>
      <c r="O26" s="276"/>
      <c r="P26" s="276"/>
      <c r="Q26" s="277"/>
      <c r="R26" s="275" t="s">
        <v>44</v>
      </c>
      <c r="S26" s="276"/>
      <c r="T26" s="276"/>
      <c r="U26" s="276"/>
      <c r="V26" s="278"/>
      <c r="W26" s="10"/>
      <c r="X26" s="11"/>
      <c r="Y26" s="9"/>
      <c r="Z26" s="10"/>
      <c r="AA26" s="10"/>
      <c r="AB26" s="10"/>
      <c r="AC26" s="10"/>
      <c r="AD26" s="285"/>
      <c r="AE26" s="30"/>
      <c r="AF26" s="21"/>
      <c r="AG26" s="286"/>
      <c r="AH26" s="289"/>
      <c r="AI26" s="283"/>
      <c r="AJ26" s="10"/>
      <c r="AK26" s="10"/>
      <c r="AL26" s="10"/>
      <c r="AM26" s="10"/>
      <c r="AN26" s="11"/>
    </row>
    <row r="27" spans="1:53" ht="16.5" customHeight="1">
      <c r="A27" s="9"/>
      <c r="B27" s="71" t="s">
        <v>47</v>
      </c>
      <c r="C27" s="279"/>
      <c r="D27" s="271"/>
      <c r="E27" s="72"/>
      <c r="F27" s="271"/>
      <c r="G27" s="271"/>
      <c r="H27" s="271"/>
      <c r="I27" s="271"/>
      <c r="J27" s="72"/>
      <c r="K27" s="271"/>
      <c r="L27" s="271"/>
      <c r="M27" s="271"/>
      <c r="N27" s="271"/>
      <c r="O27" s="72"/>
      <c r="P27" s="271"/>
      <c r="Q27" s="271"/>
      <c r="R27" s="271"/>
      <c r="S27" s="271"/>
      <c r="T27" s="72"/>
      <c r="U27" s="271"/>
      <c r="V27" s="272"/>
      <c r="W27" s="10"/>
      <c r="X27" s="11"/>
      <c r="Y27" s="9"/>
      <c r="Z27" s="10"/>
      <c r="AA27" s="10"/>
      <c r="AB27" s="10"/>
      <c r="AC27" s="10"/>
      <c r="AD27" s="288" t="str">
        <f>IF($AD$25="","","ê")</f>
        <v/>
      </c>
      <c r="AE27" s="30"/>
      <c r="AF27" s="21"/>
      <c r="AG27" s="286"/>
      <c r="AH27" s="289"/>
      <c r="AI27" s="283"/>
      <c r="AJ27" s="10"/>
      <c r="AK27" s="10"/>
      <c r="AL27" s="10"/>
      <c r="AM27" s="10"/>
      <c r="AN27" s="11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spans="1:53">
      <c r="A28" s="9"/>
      <c r="B28" s="74" t="s">
        <v>48</v>
      </c>
      <c r="C28" s="266">
        <f>SUM(C27:G27)</f>
        <v>0</v>
      </c>
      <c r="D28" s="262"/>
      <c r="E28" s="262"/>
      <c r="F28" s="262"/>
      <c r="G28" s="262"/>
      <c r="H28" s="262">
        <f t="shared" ref="H28" si="0">SUM(H27:L27)</f>
        <v>0</v>
      </c>
      <c r="I28" s="262"/>
      <c r="J28" s="262"/>
      <c r="K28" s="262"/>
      <c r="L28" s="262"/>
      <c r="M28" s="262">
        <f t="shared" ref="M28" si="1">SUM(M27:Q27)</f>
        <v>0</v>
      </c>
      <c r="N28" s="262"/>
      <c r="O28" s="262"/>
      <c r="P28" s="262"/>
      <c r="Q28" s="262"/>
      <c r="R28" s="262">
        <f>SUM(R27:V27)</f>
        <v>0</v>
      </c>
      <c r="S28" s="262"/>
      <c r="T28" s="262"/>
      <c r="U28" s="262"/>
      <c r="V28" s="263"/>
      <c r="W28" s="10"/>
      <c r="X28" s="11"/>
      <c r="Y28" s="9"/>
      <c r="Z28" s="10"/>
      <c r="AA28" s="10"/>
      <c r="AB28" s="10"/>
      <c r="AC28" s="10"/>
      <c r="AD28" s="288"/>
      <c r="AE28" s="30"/>
      <c r="AF28" s="21"/>
      <c r="AG28" s="286"/>
      <c r="AH28" s="289"/>
      <c r="AI28" s="283"/>
      <c r="AJ28" s="10"/>
      <c r="AK28" s="10" t="s">
        <v>14</v>
      </c>
      <c r="AL28" s="10"/>
      <c r="AM28" s="10"/>
      <c r="AN28" s="11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1:53">
      <c r="A29" s="9"/>
      <c r="B29" s="74" t="s">
        <v>49</v>
      </c>
      <c r="C29" s="264"/>
      <c r="D29" s="265"/>
      <c r="E29" s="265"/>
      <c r="F29" s="265"/>
      <c r="G29" s="266"/>
      <c r="H29" s="264"/>
      <c r="I29" s="265"/>
      <c r="J29" s="265"/>
      <c r="K29" s="265"/>
      <c r="L29" s="266"/>
      <c r="M29" s="264"/>
      <c r="N29" s="265"/>
      <c r="O29" s="265"/>
      <c r="P29" s="265"/>
      <c r="Q29" s="266"/>
      <c r="R29" s="264"/>
      <c r="S29" s="265"/>
      <c r="T29" s="265"/>
      <c r="U29" s="265"/>
      <c r="V29" s="267"/>
      <c r="W29" s="10"/>
      <c r="X29" s="11"/>
      <c r="Y29" s="9"/>
      <c r="Z29" s="10"/>
      <c r="AA29" s="10"/>
      <c r="AB29" s="10"/>
      <c r="AC29" s="10"/>
      <c r="AD29" s="10"/>
      <c r="AE29" s="30"/>
      <c r="AF29" s="21"/>
      <c r="AG29" s="30"/>
      <c r="AH29" s="21"/>
      <c r="AI29" s="10"/>
      <c r="AJ29" s="10"/>
      <c r="AK29" s="10"/>
      <c r="AL29" s="10"/>
      <c r="AM29" s="10"/>
      <c r="AN29" s="11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1:53" ht="15.75">
      <c r="A30" s="9"/>
      <c r="B30" s="71" t="s">
        <v>50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70"/>
      <c r="W30" s="75"/>
      <c r="X30" s="11"/>
      <c r="Y30" s="9"/>
      <c r="Z30" s="10"/>
      <c r="AA30" s="10"/>
      <c r="AB30" s="10"/>
      <c r="AC30" s="10"/>
      <c r="AD30" s="10"/>
      <c r="AE30" s="259" t="s">
        <v>51</v>
      </c>
      <c r="AF30" s="260"/>
      <c r="AG30" s="260"/>
      <c r="AH30" s="261"/>
      <c r="AI30" s="10"/>
      <c r="AJ30" s="10"/>
      <c r="AK30" s="10"/>
      <c r="AL30" s="10"/>
      <c r="AM30" s="10"/>
      <c r="AN30" s="11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1:53">
      <c r="A31" s="9"/>
      <c r="B31" s="76" t="s">
        <v>52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3"/>
      <c r="W31" s="77"/>
      <c r="X31" s="11"/>
      <c r="Y31" s="9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1:53">
      <c r="A32" s="9"/>
      <c r="B32" s="71" t="s">
        <v>53</v>
      </c>
      <c r="C32" s="264"/>
      <c r="D32" s="265"/>
      <c r="E32" s="265"/>
      <c r="F32" s="265"/>
      <c r="G32" s="266"/>
      <c r="H32" s="264"/>
      <c r="I32" s="265"/>
      <c r="J32" s="265"/>
      <c r="K32" s="265"/>
      <c r="L32" s="266"/>
      <c r="M32" s="264"/>
      <c r="N32" s="265"/>
      <c r="O32" s="265"/>
      <c r="P32" s="265"/>
      <c r="Q32" s="266"/>
      <c r="R32" s="264"/>
      <c r="S32" s="265"/>
      <c r="T32" s="265"/>
      <c r="U32" s="265"/>
      <c r="V32" s="267"/>
      <c r="W32" s="78"/>
      <c r="X32" s="11"/>
      <c r="Y32" s="9"/>
      <c r="Z32" s="10"/>
      <c r="AA32" s="10"/>
      <c r="AB32" s="10"/>
      <c r="AC32" s="268" t="s">
        <v>54</v>
      </c>
      <c r="AD32" s="268"/>
      <c r="AE32" s="268"/>
      <c r="AF32" s="268"/>
      <c r="AG32" s="268"/>
      <c r="AH32" s="268"/>
      <c r="AI32" s="268"/>
      <c r="AJ32" s="268"/>
      <c r="AK32" s="10"/>
      <c r="AL32" s="10"/>
      <c r="AM32" s="10"/>
      <c r="AN32" s="11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53" ht="16.5" thickBot="1">
      <c r="A33" s="9"/>
      <c r="B33" s="79" t="s">
        <v>55</v>
      </c>
      <c r="C33" s="245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7"/>
      <c r="W33" s="80"/>
      <c r="X33" s="11"/>
      <c r="Y33" s="9"/>
      <c r="Z33" s="10"/>
      <c r="AA33" s="10"/>
      <c r="AB33" s="10"/>
      <c r="AC33" s="10"/>
      <c r="AK33" s="10"/>
      <c r="AL33" s="10"/>
      <c r="AM33" s="10"/>
      <c r="AN33" s="11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</row>
    <row r="34" spans="1:53" ht="15.75" thickBot="1">
      <c r="A34" s="8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0"/>
      <c r="X34" s="11"/>
      <c r="Y34" s="9"/>
      <c r="Z34" s="10"/>
      <c r="AA34" s="10"/>
      <c r="AB34" s="10"/>
      <c r="AC34" s="10"/>
      <c r="AD34" s="10"/>
      <c r="AE34" s="78"/>
      <c r="AF34" s="248">
        <f>SUM($H$27,$J$27,$M$27,$H$31,$M$31,$C$31)</f>
        <v>0</v>
      </c>
      <c r="AG34" s="249"/>
      <c r="AH34" s="10"/>
      <c r="AI34" s="10"/>
      <c r="AJ34" s="10"/>
      <c r="AK34" s="10"/>
      <c r="AL34" s="10"/>
      <c r="AM34" s="10"/>
      <c r="AN34" s="11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53" ht="15.75" thickBot="1">
      <c r="A35" s="9"/>
      <c r="B35" s="250" t="s">
        <v>56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10"/>
      <c r="O35" s="10"/>
      <c r="P35" s="10"/>
      <c r="Q35" s="10"/>
      <c r="R35" s="10"/>
      <c r="S35" s="10"/>
      <c r="T35" s="10"/>
      <c r="U35" s="10"/>
      <c r="V35" s="10"/>
      <c r="W35" s="20"/>
      <c r="X35" s="11"/>
      <c r="Y35" s="9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</row>
    <row r="36" spans="1:53">
      <c r="A36" s="9"/>
      <c r="B36" s="253" t="s">
        <v>57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9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</row>
    <row r="37" spans="1:53">
      <c r="A37" s="9"/>
      <c r="B37" s="256" t="s">
        <v>58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8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9"/>
      <c r="Z37" s="10"/>
      <c r="AA37" s="10"/>
      <c r="AB37" s="10"/>
      <c r="AC37" s="10"/>
      <c r="AD37" s="232">
        <f>SUM($R$27,$T$27,$H$27,$H$31,$M$31,$R$31)</f>
        <v>0</v>
      </c>
      <c r="AE37" s="10"/>
      <c r="AF37" s="10"/>
      <c r="AG37" s="10"/>
      <c r="AH37" s="10"/>
      <c r="AI37" s="232">
        <f>SUM($M$27,$O$27,$C$27,$M$31,$R$31,$C$31)</f>
        <v>0</v>
      </c>
      <c r="AJ37" s="10"/>
      <c r="AK37" s="10"/>
      <c r="AL37" s="10"/>
      <c r="AM37" s="10"/>
      <c r="AN37" s="11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</row>
    <row r="38" spans="1:53" ht="15.75">
      <c r="A38" s="9"/>
      <c r="B38" s="234" t="s">
        <v>59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82"/>
      <c r="Z38" s="75"/>
      <c r="AA38" s="10"/>
      <c r="AB38" s="10"/>
      <c r="AC38" s="10"/>
      <c r="AD38" s="233"/>
      <c r="AE38" s="10"/>
      <c r="AF38" s="10"/>
      <c r="AG38" s="10"/>
      <c r="AH38" s="10"/>
      <c r="AI38" s="233"/>
      <c r="AJ38" s="10"/>
      <c r="AK38" s="10"/>
      <c r="AL38" s="10"/>
      <c r="AM38" s="10"/>
      <c r="AN38" s="11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</row>
    <row r="39" spans="1:53" ht="15.75">
      <c r="A39" s="9"/>
      <c r="B39" s="237" t="s">
        <v>60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9"/>
      <c r="N39" s="10"/>
      <c r="O39" s="10"/>
      <c r="P39" s="10"/>
      <c r="Q39" s="10"/>
      <c r="R39" s="10"/>
      <c r="S39" s="10"/>
      <c r="T39" s="10" t="s">
        <v>61</v>
      </c>
      <c r="U39" s="10"/>
      <c r="V39" s="10"/>
      <c r="W39" s="10"/>
      <c r="X39" s="83"/>
      <c r="Y39" s="84"/>
      <c r="Z39" s="77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1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</row>
    <row r="40" spans="1:53">
      <c r="A40" s="9"/>
      <c r="B40" s="234" t="s">
        <v>62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85"/>
      <c r="Y40" s="86"/>
      <c r="Z40" s="7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</row>
    <row r="41" spans="1:53" ht="15.75" thickBot="1">
      <c r="A41" s="9"/>
      <c r="B41" s="240" t="s">
        <v>63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2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87"/>
      <c r="Y41" s="88"/>
      <c r="Z41" s="80"/>
      <c r="AA41" s="10"/>
      <c r="AB41" s="10"/>
      <c r="AC41" s="10"/>
      <c r="AD41" s="10"/>
      <c r="AE41" s="10"/>
      <c r="AF41" s="243">
        <f>SUM($C$27,$E$27,$R$27,$C$31,$H$31,$R$31)</f>
        <v>0</v>
      </c>
      <c r="AG41" s="244"/>
      <c r="AH41" s="10"/>
      <c r="AI41" s="10"/>
      <c r="AJ41" s="10"/>
      <c r="AK41" s="10"/>
      <c r="AL41" s="10"/>
      <c r="AM41" s="10"/>
      <c r="AN41" s="11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</row>
    <row r="42" spans="1:53">
      <c r="A42" s="9"/>
      <c r="B42" s="229" t="s">
        <v>64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89"/>
      <c r="O42" s="89"/>
      <c r="P42" s="10"/>
      <c r="Q42" s="10"/>
      <c r="R42" s="10"/>
      <c r="S42" s="10"/>
      <c r="T42" s="10"/>
      <c r="U42" s="10"/>
      <c r="V42" s="10"/>
      <c r="W42" s="10"/>
      <c r="X42" s="90"/>
      <c r="Y42" s="19"/>
      <c r="Z42" s="20"/>
      <c r="AA42" s="10"/>
      <c r="AB42" s="10"/>
      <c r="AC42" s="10"/>
      <c r="AD42" s="10"/>
      <c r="AE42" s="10"/>
      <c r="AF42" s="10"/>
      <c r="AG42" s="230"/>
      <c r="AH42" s="230"/>
      <c r="AI42" s="230"/>
      <c r="AJ42" s="230"/>
      <c r="AK42" s="230"/>
      <c r="AL42" s="230"/>
      <c r="AM42" s="230"/>
      <c r="AN42" s="11"/>
    </row>
    <row r="43" spans="1:53" ht="15.75" thickBot="1">
      <c r="A43" s="26"/>
      <c r="B43" s="91" t="s">
        <v>65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92"/>
      <c r="Y43" s="93"/>
      <c r="Z43" s="93"/>
      <c r="AA43" s="27"/>
      <c r="AB43" s="27"/>
      <c r="AC43" s="27" t="s">
        <v>66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8"/>
    </row>
    <row r="44" spans="1:5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20"/>
    </row>
    <row r="45" spans="1:53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20"/>
      <c r="X45" s="94"/>
    </row>
    <row r="46" spans="1:53">
      <c r="M46" s="231"/>
      <c r="N46" s="231"/>
      <c r="O46" s="231"/>
      <c r="P46" s="231"/>
      <c r="Q46" s="231"/>
      <c r="R46" s="231"/>
      <c r="S46" s="231"/>
      <c r="T46" s="231"/>
      <c r="U46" s="231"/>
      <c r="V46" s="94"/>
    </row>
    <row r="251" spans="2:2" ht="27">
      <c r="B251" s="95"/>
    </row>
  </sheetData>
  <dataConsolidate/>
  <mergeCells count="135">
    <mergeCell ref="C1:Q3"/>
    <mergeCell ref="Y1:AN1"/>
    <mergeCell ref="C4:V4"/>
    <mergeCell ref="AE4:AH4"/>
    <mergeCell ref="C5:I5"/>
    <mergeCell ref="J5:N5"/>
    <mergeCell ref="O5:V5"/>
    <mergeCell ref="AE5:AE9"/>
    <mergeCell ref="AF5:AF9"/>
    <mergeCell ref="C6:I6"/>
    <mergeCell ref="AI10:AI11"/>
    <mergeCell ref="B11:I11"/>
    <mergeCell ref="J11:N11"/>
    <mergeCell ref="O11:V11"/>
    <mergeCell ref="J6:N6"/>
    <mergeCell ref="O6:V6"/>
    <mergeCell ref="AD6:AD10"/>
    <mergeCell ref="AI6:AI7"/>
    <mergeCell ref="C7:I7"/>
    <mergeCell ref="J7:N7"/>
    <mergeCell ref="O7:V7"/>
    <mergeCell ref="C8:I8"/>
    <mergeCell ref="O8:V8"/>
    <mergeCell ref="AI8:AI9"/>
    <mergeCell ref="C12:F12"/>
    <mergeCell ref="G12:I12"/>
    <mergeCell ref="J12:N12"/>
    <mergeCell ref="O12:V12"/>
    <mergeCell ref="C13:F13"/>
    <mergeCell ref="G13:I13"/>
    <mergeCell ref="J13:N13"/>
    <mergeCell ref="O13:V13"/>
    <mergeCell ref="D9:I9"/>
    <mergeCell ref="B10:I10"/>
    <mergeCell ref="J10:V10"/>
    <mergeCell ref="C14:F14"/>
    <mergeCell ref="G14:I14"/>
    <mergeCell ref="J14:N14"/>
    <mergeCell ref="O14:V14"/>
    <mergeCell ref="AJ14:AL14"/>
    <mergeCell ref="C15:F15"/>
    <mergeCell ref="G15:I15"/>
    <mergeCell ref="J15:V15"/>
    <mergeCell ref="Z15:Z18"/>
    <mergeCell ref="B20:V20"/>
    <mergeCell ref="B21:V21"/>
    <mergeCell ref="C22:G22"/>
    <mergeCell ref="H22:L22"/>
    <mergeCell ref="M22:Q22"/>
    <mergeCell ref="R22:V22"/>
    <mergeCell ref="AM15:AM18"/>
    <mergeCell ref="B16:V16"/>
    <mergeCell ref="B17:V17"/>
    <mergeCell ref="B18:V18"/>
    <mergeCell ref="B19:V19"/>
    <mergeCell ref="AA19:AC19"/>
    <mergeCell ref="AJ22:AL25"/>
    <mergeCell ref="C23:D23"/>
    <mergeCell ref="F23:G23"/>
    <mergeCell ref="K23:L23"/>
    <mergeCell ref="P23:Q23"/>
    <mergeCell ref="U23:V23"/>
    <mergeCell ref="C24:D24"/>
    <mergeCell ref="F24:G24"/>
    <mergeCell ref="H24:I24"/>
    <mergeCell ref="K24:L24"/>
    <mergeCell ref="M24:N24"/>
    <mergeCell ref="P24:Q24"/>
    <mergeCell ref="R26:V26"/>
    <mergeCell ref="C27:D27"/>
    <mergeCell ref="F27:G27"/>
    <mergeCell ref="H27:I27"/>
    <mergeCell ref="K27:L27"/>
    <mergeCell ref="M27:N27"/>
    <mergeCell ref="R24:S24"/>
    <mergeCell ref="U24:V24"/>
    <mergeCell ref="AI24:AI28"/>
    <mergeCell ref="R25:S25"/>
    <mergeCell ref="U25:V25"/>
    <mergeCell ref="AD25:AD26"/>
    <mergeCell ref="AG25:AG28"/>
    <mergeCell ref="AD22:AD24"/>
    <mergeCell ref="AD27:AD28"/>
    <mergeCell ref="AH25:AH28"/>
    <mergeCell ref="C25:D25"/>
    <mergeCell ref="F25:G25"/>
    <mergeCell ref="H25:I25"/>
    <mergeCell ref="K25:L25"/>
    <mergeCell ref="M25:N25"/>
    <mergeCell ref="P25:Q25"/>
    <mergeCell ref="C29:G29"/>
    <mergeCell ref="H29:L29"/>
    <mergeCell ref="M29:Q29"/>
    <mergeCell ref="C26:G26"/>
    <mergeCell ref="H26:L26"/>
    <mergeCell ref="M26:Q26"/>
    <mergeCell ref="R29:V29"/>
    <mergeCell ref="C30:G30"/>
    <mergeCell ref="H30:L30"/>
    <mergeCell ref="M30:Q30"/>
    <mergeCell ref="R30:V30"/>
    <mergeCell ref="P27:Q27"/>
    <mergeCell ref="R27:S27"/>
    <mergeCell ref="U27:V27"/>
    <mergeCell ref="C28:G28"/>
    <mergeCell ref="H28:L28"/>
    <mergeCell ref="M28:Q28"/>
    <mergeCell ref="R28:V28"/>
    <mergeCell ref="C33:V33"/>
    <mergeCell ref="AF34:AG34"/>
    <mergeCell ref="B35:M35"/>
    <mergeCell ref="B36:M36"/>
    <mergeCell ref="B37:M37"/>
    <mergeCell ref="AD37:AD38"/>
    <mergeCell ref="AE30:AH30"/>
    <mergeCell ref="C31:G31"/>
    <mergeCell ref="H31:L31"/>
    <mergeCell ref="M31:Q31"/>
    <mergeCell ref="R31:V31"/>
    <mergeCell ref="C32:G32"/>
    <mergeCell ref="H32:L32"/>
    <mergeCell ref="M32:Q32"/>
    <mergeCell ref="R32:V32"/>
    <mergeCell ref="AC32:AJ32"/>
    <mergeCell ref="B42:M42"/>
    <mergeCell ref="AG42:AM42"/>
    <mergeCell ref="M46:O46"/>
    <mergeCell ref="P46:R46"/>
    <mergeCell ref="S46:U46"/>
    <mergeCell ref="AI37:AI38"/>
    <mergeCell ref="B38:M38"/>
    <mergeCell ref="B39:M39"/>
    <mergeCell ref="B40:M40"/>
    <mergeCell ref="B41:M41"/>
    <mergeCell ref="AF41:AG41"/>
  </mergeCells>
  <conditionalFormatting sqref="AA18:AC18 AA15:AD15">
    <cfRule type="expression" dxfId="3" priority="4">
      <formula>$AB$18=""</formula>
    </cfRule>
  </conditionalFormatting>
  <conditionalFormatting sqref="AJ15:AL15 AJ18:AL18">
    <cfRule type="expression" dxfId="2" priority="3">
      <formula>$AK$15=""</formula>
    </cfRule>
  </conditionalFormatting>
  <conditionalFormatting sqref="AE5:AE12 AH5:AH13">
    <cfRule type="expression" dxfId="1" priority="2">
      <formula>$AE$5=""</formula>
    </cfRule>
  </conditionalFormatting>
  <conditionalFormatting sqref="AH21:AH29 AE21:AE29">
    <cfRule type="expression" dxfId="0" priority="1">
      <formula>$AH$25=""</formula>
    </cfRule>
  </conditionalFormatting>
  <dataValidations count="6">
    <dataValidation type="list" showInputMessage="1" showErrorMessage="1" error="Is your proposed Roundabout a Single Lane or a Dual Lane?" promptTitle="Roundabout Type" prompt="Select your roundabout size_x000a_ " sqref="B18">
      <formula1>"Single-lane, Dual-Lane"</formula1>
    </dataValidation>
    <dataValidation type="list" allowBlank="1" showInputMessage="1" showErrorMessage="1" promptTitle="Are lanes shared?" prompt="Yes - Only if there is a RT bypass lane_x000a_No - Only if there is not a RT bypass lane" sqref="R26 M26 H26 C26">
      <formula1>"YES,NO"</formula1>
    </dataValidation>
    <dataValidation type="list" allowBlank="1" showInputMessage="1" showErrorMessage="1" promptTitle="Are lanes shared?" prompt="Yes - Only if thru lane is shared with the LT traffic_x000a_No - Only if there are no lanes shred with LT movement" sqref="C25:D25 R25 H25 M25">
      <formula1>"YES,NO"</formula1>
    </dataValidation>
    <dataValidation type="list" allowBlank="1" showInputMessage="1" showErrorMessage="1" promptTitle="Are lanes shared?" prompt="Yes - Only if thru lane is shared with the RT traffic_x000a_No - Only if there are no lanes shred with RT movement" sqref="F25:G25 K25 P25 W34 U25">
      <formula1>"YES,NO"</formula1>
    </dataValidation>
    <dataValidation type="list" allowBlank="1" showInputMessage="1" showErrorMessage="1" sqref="U24 F24:H24 R24 W33 P24 C24:D24 M24 K24">
      <formula1>"0,1"</formula1>
    </dataValidation>
    <dataValidation type="list" allowBlank="1" showInputMessage="1" showErrorMessage="1" sqref="J24 O24 T24 E24">
      <formula1>"0,1,2"</formula1>
    </dataValidation>
  </dataValidations>
  <pageMargins left="0.7" right="0.7" top="0.75" bottom="0.75" header="0.3" footer="0.3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4B45D481577442B5EA897FD7C6D221" ma:contentTypeVersion="1" ma:contentTypeDescription="Create a new document." ma:contentTypeScope="" ma:versionID="fd6e6d2abdcd5c5be526f93b0ea82519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72095D-A37D-4B1D-A247-CF2669D98727}"/>
</file>

<file path=customXml/itemProps2.xml><?xml version="1.0" encoding="utf-8"?>
<ds:datastoreItem xmlns:ds="http://schemas.openxmlformats.org/officeDocument/2006/customXml" ds:itemID="{44BE9B9B-4D84-4958-92E7-6F212FF6CE12}"/>
</file>

<file path=customXml/itemProps3.xml><?xml version="1.0" encoding="utf-8"?>
<ds:datastoreItem xmlns:ds="http://schemas.openxmlformats.org/officeDocument/2006/customXml" ds:itemID="{B61B8952-53CB-4F1A-BB5B-2C8A3FF16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Traffic FLow Worksheet</vt:lpstr>
      <vt:lpstr>Draft</vt:lpstr>
      <vt:lpstr>Draft!Print_Area</vt:lpstr>
      <vt:lpstr>'Traffic FLow Worksheet'!Print_Area</vt:lpstr>
    </vt:vector>
  </TitlesOfParts>
  <Company>The Sernas Group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NEmery</dc:creator>
  <cp:lastModifiedBy>dotpyf</cp:lastModifiedBy>
  <cp:lastPrinted>2012-12-03T20:53:25Z</cp:lastPrinted>
  <dcterms:created xsi:type="dcterms:W3CDTF">2005-03-09T19:01:18Z</dcterms:created>
  <dcterms:modified xsi:type="dcterms:W3CDTF">2012-12-03T23:29:34Z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0x0101005C4B45D481577442B5EA897FD7C6D221</vt:lpwstr>
  </property>
</Properties>
</file>