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levations" sheetId="1" r:id="rId1"/>
    <sheet name="North" sheetId="2" r:id="rId2"/>
    <sheet name="South" sheetId="3" r:id="rId3"/>
  </sheets>
  <definedNames>
    <definedName name="_xlnm.Print_Area" localSheetId="0">'Elevations'!$A$1:$T$59</definedName>
  </definedNames>
  <calcPr fullCalcOnLoad="1"/>
</workbook>
</file>

<file path=xl/comments1.xml><?xml version="1.0" encoding="utf-8"?>
<comments xmlns="http://schemas.openxmlformats.org/spreadsheetml/2006/main">
  <authors>
    <author>Philip Michael Meinel</author>
  </authors>
  <commentList>
    <comment ref="B11" authorId="0">
      <text>
        <r>
          <rPr>
            <b/>
            <sz val="8"/>
            <rFont val="Tahoma"/>
            <family val="2"/>
          </rPr>
          <t>Depth is measured from top of parapet to bottom of waterway.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Depth is measured from top of parapet to bottom of waterway.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Elevation at streambed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2"/>
          </rPr>
          <t>Elevation at streambed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<sst xmlns="http://schemas.openxmlformats.org/spreadsheetml/2006/main" count="119" uniqueCount="32">
  <si>
    <t>Streambed Profile Report</t>
  </si>
  <si>
    <t>Date:</t>
  </si>
  <si>
    <t>County:</t>
  </si>
  <si>
    <t>Bridge:</t>
  </si>
  <si>
    <t>STH:</t>
  </si>
  <si>
    <t>Remarks</t>
  </si>
  <si>
    <t>Year:</t>
  </si>
  <si>
    <t>Depth (ft)</t>
  </si>
  <si>
    <t>Elev (ft)</t>
  </si>
  <si>
    <t>Waukesha</t>
  </si>
  <si>
    <t>Inventory Data:</t>
  </si>
  <si>
    <t>Top of deck EL =</t>
  </si>
  <si>
    <t>ft</t>
  </si>
  <si>
    <t>Parapet Height =</t>
  </si>
  <si>
    <t>to Water Surface =</t>
  </si>
  <si>
    <t xml:space="preserve">Dist. from T.O Parapet </t>
  </si>
  <si>
    <t>Water level =</t>
  </si>
  <si>
    <t>Water Elevation =</t>
  </si>
  <si>
    <t xml:space="preserve">Water Elevation = </t>
  </si>
  <si>
    <t>West End of Deck</t>
  </si>
  <si>
    <t>East End of Deck</t>
  </si>
  <si>
    <t>North Side/ Down Stream</t>
  </si>
  <si>
    <t>South Side/ Up Stream</t>
  </si>
  <si>
    <t>B-67-154</t>
  </si>
  <si>
    <t>Over Oconomowoc River</t>
  </si>
  <si>
    <t>Distance from East Abutment</t>
  </si>
  <si>
    <t>Wing Wall</t>
  </si>
  <si>
    <t>16 EB</t>
  </si>
  <si>
    <t>T.O. Parapet EL (must be marked atSE corner)</t>
  </si>
  <si>
    <t>Calculated T.O. Parapet at SE Corner (highest EL)</t>
  </si>
  <si>
    <t>Use higher water EL. Measurement error is usually made too deep.</t>
  </si>
  <si>
    <t>Within acceptable error margin =&gt; Deck EL OK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</si>
</sst>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##"/>
    <numFmt numFmtId="165" formatCode="###.0\+##"/>
    <numFmt numFmtId="166" formatCode="###\+##.#"/>
    <numFmt numFmtId="167" formatCode="###\+##.##"/>
    <numFmt numFmtId="168" formatCode="##\+##.##"/>
    <numFmt numFmtId="169" formatCode="#\+##.##"/>
    <numFmt numFmtId="170" formatCode="0.0"/>
    <numFmt numFmtId="171" formatCode="_(* #,##0.0_);_(* \(#,##0.0\);_(* &quot;-&quot;??_);_(@_)"/>
    <numFmt numFmtId="172" formatCode="m/d"/>
    <numFmt numFmtId="173" formatCode="_(* #,##0.0_);_(* \(#,##0.0\);_(* &quot;-&quot;?_);_(@_)"/>
    <numFmt numFmtId="174" formatCode="000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indexed="30"/>
      <name val="Calibri"/>
      <family val="0"/>
    </font>
    <font>
      <u val="single"/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1" fontId="0" fillId="0" borderId="12" xfId="42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71" fontId="0" fillId="2" borderId="11" xfId="42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B-67-154 North Side/ Down Stream</a:t>
            </a:r>
          </a:p>
        </c:rich>
      </c:tx>
      <c:layout>
        <c:manualLayout>
          <c:xMode val="factor"/>
          <c:yMode val="factor"/>
          <c:x val="-0.027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5"/>
          <c:w val="0.831"/>
          <c:h val="0.80825"/>
        </c:manualLayout>
      </c:layout>
      <c:scatterChart>
        <c:scatterStyle val="smoothMarker"/>
        <c:varyColors val="0"/>
        <c:ser>
          <c:idx val="0"/>
          <c:order val="0"/>
          <c:tx>
            <c:v>2012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Elevations!$A$39:$A$58</c:f>
              <c:numCache>
                <c:ptCount val="20"/>
                <c:pt idx="0">
                  <c:v>-10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81.7</c:v>
                </c:pt>
                <c:pt idx="19">
                  <c:v>90.7</c:v>
                </c:pt>
              </c:numCache>
            </c:numRef>
          </c:xVal>
          <c:yVal>
            <c:numRef>
              <c:f>Elevations!$C$39:$C$58</c:f>
              <c:numCache>
                <c:ptCount val="20"/>
                <c:pt idx="0">
                  <c:v>869.6000000000001</c:v>
                </c:pt>
                <c:pt idx="1">
                  <c:v>863.9000000000002</c:v>
                </c:pt>
                <c:pt idx="2">
                  <c:v>863.8000000000002</c:v>
                </c:pt>
                <c:pt idx="3">
                  <c:v>862.6000000000001</c:v>
                </c:pt>
                <c:pt idx="4">
                  <c:v>860.4000000000002</c:v>
                </c:pt>
                <c:pt idx="5">
                  <c:v>857.4000000000002</c:v>
                </c:pt>
                <c:pt idx="6">
                  <c:v>856.4000000000002</c:v>
                </c:pt>
                <c:pt idx="7">
                  <c:v>855.9000000000002</c:v>
                </c:pt>
                <c:pt idx="8">
                  <c:v>855.6000000000001</c:v>
                </c:pt>
                <c:pt idx="9">
                  <c:v>855.5000000000001</c:v>
                </c:pt>
                <c:pt idx="10">
                  <c:v>855.2000000000002</c:v>
                </c:pt>
                <c:pt idx="11">
                  <c:v>856.4000000000002</c:v>
                </c:pt>
                <c:pt idx="12">
                  <c:v>857.1000000000001</c:v>
                </c:pt>
                <c:pt idx="13">
                  <c:v>858.0000000000001</c:v>
                </c:pt>
                <c:pt idx="14">
                  <c:v>859.1000000000001</c:v>
                </c:pt>
                <c:pt idx="15">
                  <c:v>859.3000000000002</c:v>
                </c:pt>
                <c:pt idx="16">
                  <c:v>862.0000000000001</c:v>
                </c:pt>
                <c:pt idx="17">
                  <c:v>865.3000000000002</c:v>
                </c:pt>
                <c:pt idx="18">
                  <c:v>866.7000000000002</c:v>
                </c:pt>
                <c:pt idx="19">
                  <c:v>870.1000000000001</c:v>
                </c:pt>
              </c:numCache>
            </c:numRef>
          </c:yVal>
          <c:smooth val="1"/>
        </c:ser>
        <c:axId val="47008492"/>
        <c:axId val="20423245"/>
      </c:scatterChart>
      <c:valAx>
        <c:axId val="47008492"/>
        <c:scaling>
          <c:orientation val="minMax"/>
          <c:max val="11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Along Bridge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20423245"/>
        <c:crosses val="autoZero"/>
        <c:crossBetween val="midCat"/>
        <c:dispUnits/>
        <c:majorUnit val="5"/>
      </c:valAx>
      <c:valAx>
        <c:axId val="20423245"/>
        <c:scaling>
          <c:orientation val="minMax"/>
          <c:max val="880"/>
          <c:min val="8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47008492"/>
        <c:crossesAt val="0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75"/>
          <c:y val="0.94925"/>
          <c:w val="0.079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B-67-154 South Side/ Up Stream</a:t>
            </a:r>
          </a:p>
        </c:rich>
      </c:tx>
      <c:layout>
        <c:manualLayout>
          <c:xMode val="factor"/>
          <c:yMode val="factor"/>
          <c:x val="0.06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4"/>
          <c:w val="0.831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v>2012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Elevations!$A$12:$A$31</c:f>
              <c:numCache>
                <c:ptCount val="20"/>
                <c:pt idx="0">
                  <c:v>-14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81.6</c:v>
                </c:pt>
                <c:pt idx="19">
                  <c:v>95.6</c:v>
                </c:pt>
              </c:numCache>
            </c:numRef>
          </c:xVal>
          <c:yVal>
            <c:numRef>
              <c:f>Elevations!$C$12:$C$31</c:f>
              <c:numCache>
                <c:ptCount val="20"/>
                <c:pt idx="0">
                  <c:v>871.9000000000002</c:v>
                </c:pt>
                <c:pt idx="1">
                  <c:v>865.1000000000001</c:v>
                </c:pt>
                <c:pt idx="2">
                  <c:v>861.6000000000001</c:v>
                </c:pt>
                <c:pt idx="3">
                  <c:v>859.1000000000001</c:v>
                </c:pt>
                <c:pt idx="4">
                  <c:v>856.8000000000002</c:v>
                </c:pt>
                <c:pt idx="5">
                  <c:v>854.7000000000002</c:v>
                </c:pt>
                <c:pt idx="6">
                  <c:v>855.0000000000001</c:v>
                </c:pt>
                <c:pt idx="7">
                  <c:v>854.9000000000002</c:v>
                </c:pt>
                <c:pt idx="8">
                  <c:v>854.7000000000002</c:v>
                </c:pt>
                <c:pt idx="9">
                  <c:v>854.8000000000002</c:v>
                </c:pt>
                <c:pt idx="10">
                  <c:v>855.1000000000001</c:v>
                </c:pt>
                <c:pt idx="11">
                  <c:v>855.6000000000001</c:v>
                </c:pt>
                <c:pt idx="12">
                  <c:v>856.0000000000001</c:v>
                </c:pt>
                <c:pt idx="13">
                  <c:v>856.3000000000002</c:v>
                </c:pt>
                <c:pt idx="14">
                  <c:v>857.2000000000002</c:v>
                </c:pt>
                <c:pt idx="15">
                  <c:v>858.7000000000002</c:v>
                </c:pt>
                <c:pt idx="16">
                  <c:v>862.1000000000001</c:v>
                </c:pt>
                <c:pt idx="17">
                  <c:v>863.9000000000002</c:v>
                </c:pt>
                <c:pt idx="18">
                  <c:v>864.7000000000002</c:v>
                </c:pt>
                <c:pt idx="19">
                  <c:v>871.6000000000001</c:v>
                </c:pt>
              </c:numCache>
            </c:numRef>
          </c:yVal>
          <c:smooth val="1"/>
        </c:ser>
        <c:axId val="49591478"/>
        <c:axId val="43670119"/>
      </c:scatterChart>
      <c:valAx>
        <c:axId val="49591478"/>
        <c:scaling>
          <c:orientation val="minMax"/>
          <c:max val="11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Along Bridge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3670119"/>
        <c:crosses val="autoZero"/>
        <c:crossBetween val="midCat"/>
        <c:dispUnits/>
        <c:majorUnit val="5"/>
      </c:valAx>
      <c:valAx>
        <c:axId val="43670119"/>
        <c:scaling>
          <c:orientation val="minMax"/>
          <c:max val="880"/>
          <c:min val="8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49591478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75"/>
          <c:y val="0.949"/>
          <c:w val="0.079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</cdr:x>
      <cdr:y>0.149</cdr:y>
    </cdr:from>
    <cdr:to>
      <cdr:x>0.26675</cdr:x>
      <cdr:y>0.213</cdr:y>
    </cdr:to>
    <cdr:sp>
      <cdr:nvSpPr>
        <cdr:cNvPr id="1" name="Line 55"/>
        <cdr:cNvSpPr>
          <a:spLocks/>
        </cdr:cNvSpPr>
      </cdr:nvSpPr>
      <cdr:spPr>
        <a:xfrm flipH="1">
          <a:off x="2009775" y="876300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0.1505</cdr:y>
    </cdr:from>
    <cdr:to>
      <cdr:x>0.70525</cdr:x>
      <cdr:y>0.21525</cdr:y>
    </cdr:to>
    <cdr:sp>
      <cdr:nvSpPr>
        <cdr:cNvPr id="2" name="Line 56"/>
        <cdr:cNvSpPr>
          <a:spLocks/>
        </cdr:cNvSpPr>
      </cdr:nvSpPr>
      <cdr:spPr>
        <a:xfrm>
          <a:off x="5591175" y="885825"/>
          <a:ext cx="523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0.2705</cdr:x>
      <cdr:y>0.13575</cdr:y>
    </cdr:from>
    <cdr:to>
      <cdr:x>0.40225</cdr:x>
      <cdr:y>0.2065</cdr:y>
    </cdr:to>
    <cdr:sp>
      <cdr:nvSpPr>
        <cdr:cNvPr id="3" name="Text Box 57"/>
        <cdr:cNvSpPr txBox="1">
          <a:spLocks noChangeArrowheads="1"/>
        </cdr:cNvSpPr>
      </cdr:nvSpPr>
      <cdr:spPr>
        <a:xfrm>
          <a:off x="2343150" y="800100"/>
          <a:ext cx="11430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East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Abutment
</a:t>
          </a:r>
        </a:p>
      </cdr:txBody>
    </cdr:sp>
  </cdr:relSizeAnchor>
  <cdr:relSizeAnchor xmlns:cdr="http://schemas.openxmlformats.org/drawingml/2006/chartDrawing">
    <cdr:from>
      <cdr:x>0.553</cdr:x>
      <cdr:y>0.13275</cdr:y>
    </cdr:from>
    <cdr:to>
      <cdr:x>0.65525</cdr:x>
      <cdr:y>0.196</cdr:y>
    </cdr:to>
    <cdr:sp>
      <cdr:nvSpPr>
        <cdr:cNvPr id="4" name="Text Box 58"/>
        <cdr:cNvSpPr txBox="1">
          <a:spLocks noChangeArrowheads="1"/>
        </cdr:cNvSpPr>
      </cdr:nvSpPr>
      <cdr:spPr>
        <a:xfrm>
          <a:off x="4791075" y="781050"/>
          <a:ext cx="885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West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Abutment</a:t>
          </a:r>
        </a:p>
      </cdr:txBody>
    </cdr:sp>
  </cdr:relSizeAnchor>
  <cdr:relSizeAnchor xmlns:cdr="http://schemas.openxmlformats.org/drawingml/2006/chartDrawing">
    <cdr:from>
      <cdr:x>0.403</cdr:x>
      <cdr:y>0.1725</cdr:y>
    </cdr:from>
    <cdr:to>
      <cdr:x>0.43875</cdr:x>
      <cdr:y>0.26675</cdr:y>
    </cdr:to>
    <cdr:sp>
      <cdr:nvSpPr>
        <cdr:cNvPr id="5" name="Line 49"/>
        <cdr:cNvSpPr>
          <a:spLocks/>
        </cdr:cNvSpPr>
      </cdr:nvSpPr>
      <cdr:spPr>
        <a:xfrm flipH="1">
          <a:off x="3495675" y="100965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</cdr:x>
      <cdr:y>0.157</cdr:y>
    </cdr:from>
    <cdr:to>
      <cdr:x>0.5265</cdr:x>
      <cdr:y>0.219</cdr:y>
    </cdr:to>
    <cdr:sp>
      <cdr:nvSpPr>
        <cdr:cNvPr id="6" name="Text Box 50"/>
        <cdr:cNvSpPr txBox="1">
          <a:spLocks noChangeArrowheads="1"/>
        </cdr:cNvSpPr>
      </cdr:nvSpPr>
      <cdr:spPr>
        <a:xfrm>
          <a:off x="3819525" y="923925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T.O. Deck EL = 873.0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0.34325</cdr:x>
      <cdr:y>0.458</cdr:y>
    </cdr:from>
    <cdr:to>
      <cdr:x>0.5825</cdr:x>
      <cdr:y>0.562</cdr:y>
    </cdr:to>
    <cdr:sp>
      <cdr:nvSpPr>
        <cdr:cNvPr id="7" name="TextBox 1"/>
        <cdr:cNvSpPr txBox="1">
          <a:spLocks noChangeArrowheads="1"/>
        </cdr:cNvSpPr>
      </cdr:nvSpPr>
      <cdr:spPr>
        <a:xfrm>
          <a:off x="2971800" y="2695575"/>
          <a:ext cx="2076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WATER ELEVATION: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6/18/12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859.7_____________________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0.7075</cdr:x>
      <cdr:y>0.194</cdr:y>
    </cdr:from>
    <cdr:to>
      <cdr:x>0.71075</cdr:x>
      <cdr:y>0.85625</cdr:y>
    </cdr:to>
    <cdr:sp>
      <cdr:nvSpPr>
        <cdr:cNvPr id="8" name="Line 62"/>
        <cdr:cNvSpPr>
          <a:spLocks/>
        </cdr:cNvSpPr>
      </cdr:nvSpPr>
      <cdr:spPr>
        <a:xfrm>
          <a:off x="6134100" y="1143000"/>
          <a:ext cx="28575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0.28375</cdr:y>
    </cdr:from>
    <cdr:to>
      <cdr:x>0.7075</cdr:x>
      <cdr:y>0.3625</cdr:y>
    </cdr:to>
    <cdr:sp>
      <cdr:nvSpPr>
        <cdr:cNvPr id="9" name="Rectangle 47"/>
        <cdr:cNvSpPr>
          <a:spLocks/>
        </cdr:cNvSpPr>
      </cdr:nvSpPr>
      <cdr:spPr>
        <a:xfrm>
          <a:off x="2009775" y="1666875"/>
          <a:ext cx="4124325" cy="46672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0.2265</cdr:x>
      <cdr:y>0.472</cdr:y>
    </cdr:from>
    <cdr:to>
      <cdr:x>0.235</cdr:x>
      <cdr:y>0.86125</cdr:y>
    </cdr:to>
    <cdr:sp>
      <cdr:nvSpPr>
        <cdr:cNvPr id="10" name="Rectangle 48"/>
        <cdr:cNvSpPr>
          <a:spLocks/>
        </cdr:cNvSpPr>
      </cdr:nvSpPr>
      <cdr:spPr>
        <a:xfrm>
          <a:off x="1962150" y="2781300"/>
          <a:ext cx="76200" cy="22955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0.4595</cdr:y>
    </cdr:from>
    <cdr:to>
      <cdr:x>0.71375</cdr:x>
      <cdr:y>0.857</cdr:y>
    </cdr:to>
    <cdr:sp>
      <cdr:nvSpPr>
        <cdr:cNvPr id="11" name="Rectangle 49"/>
        <cdr:cNvSpPr>
          <a:spLocks/>
        </cdr:cNvSpPr>
      </cdr:nvSpPr>
      <cdr:spPr>
        <a:xfrm flipH="1">
          <a:off x="6115050" y="2705100"/>
          <a:ext cx="76200" cy="2343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0.26825</cdr:y>
    </cdr:from>
    <cdr:to>
      <cdr:x>0.7075</cdr:x>
      <cdr:y>0.283</cdr:y>
    </cdr:to>
    <cdr:sp>
      <cdr:nvSpPr>
        <cdr:cNvPr id="12" name="Rectangle 50"/>
        <cdr:cNvSpPr>
          <a:spLocks/>
        </cdr:cNvSpPr>
      </cdr:nvSpPr>
      <cdr:spPr>
        <a:xfrm>
          <a:off x="2009775" y="1581150"/>
          <a:ext cx="4124325" cy="8572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0.26825</cdr:y>
    </cdr:from>
    <cdr:to>
      <cdr:x>0.24025</cdr:x>
      <cdr:y>0.472</cdr:y>
    </cdr:to>
    <cdr:sp>
      <cdr:nvSpPr>
        <cdr:cNvPr id="13" name="Rectangle 51"/>
        <cdr:cNvSpPr>
          <a:spLocks/>
        </cdr:cNvSpPr>
      </cdr:nvSpPr>
      <cdr:spPr>
        <a:xfrm>
          <a:off x="1657350" y="1581150"/>
          <a:ext cx="419100" cy="12001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0.69925</cdr:x>
      <cdr:y>0.2705</cdr:y>
    </cdr:from>
    <cdr:to>
      <cdr:x>0.74775</cdr:x>
      <cdr:y>0.46025</cdr:y>
    </cdr:to>
    <cdr:sp>
      <cdr:nvSpPr>
        <cdr:cNvPr id="14" name="Rectangle 52"/>
        <cdr:cNvSpPr>
          <a:spLocks/>
        </cdr:cNvSpPr>
      </cdr:nvSpPr>
      <cdr:spPr>
        <a:xfrm>
          <a:off x="6067425" y="1590675"/>
          <a:ext cx="419100" cy="11239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0.734</cdr:x>
      <cdr:y>0.46025</cdr:y>
    </cdr:from>
    <cdr:to>
      <cdr:x>0.7425</cdr:x>
      <cdr:y>0.8585</cdr:y>
    </cdr:to>
    <cdr:sp>
      <cdr:nvSpPr>
        <cdr:cNvPr id="15" name="Rectangle 53"/>
        <cdr:cNvSpPr>
          <a:spLocks/>
        </cdr:cNvSpPr>
      </cdr:nvSpPr>
      <cdr:spPr>
        <a:xfrm flipH="1">
          <a:off x="6362700" y="2714625"/>
          <a:ext cx="76200" cy="23526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0.26975</cdr:y>
    </cdr:from>
    <cdr:to>
      <cdr:x>0.763</cdr:x>
      <cdr:y>0.37575</cdr:y>
    </cdr:to>
    <cdr:sp>
      <cdr:nvSpPr>
        <cdr:cNvPr id="16" name="Rectangle 55"/>
        <cdr:cNvSpPr>
          <a:spLocks/>
        </cdr:cNvSpPr>
      </cdr:nvSpPr>
      <cdr:spPr>
        <a:xfrm>
          <a:off x="6486525" y="1590675"/>
          <a:ext cx="133350" cy="6286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0.472</cdr:y>
    </cdr:from>
    <cdr:to>
      <cdr:x>0.207</cdr:x>
      <cdr:y>0.85975</cdr:y>
    </cdr:to>
    <cdr:sp>
      <cdr:nvSpPr>
        <cdr:cNvPr id="17" name="Rectangle 56"/>
        <cdr:cNvSpPr>
          <a:spLocks/>
        </cdr:cNvSpPr>
      </cdr:nvSpPr>
      <cdr:spPr>
        <a:xfrm flipH="1">
          <a:off x="1704975" y="2781300"/>
          <a:ext cx="85725" cy="22860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0.66725</cdr:y>
    </cdr:from>
    <cdr:to>
      <cdr:x>0.3675</cdr:x>
      <cdr:y>0.729</cdr:y>
    </cdr:to>
    <cdr:sp>
      <cdr:nvSpPr>
        <cdr:cNvPr id="18" name="Text Box 50"/>
        <cdr:cNvSpPr txBox="1">
          <a:spLocks noChangeArrowheads="1"/>
        </cdr:cNvSpPr>
      </cdr:nvSpPr>
      <cdr:spPr>
        <a:xfrm>
          <a:off x="2447925" y="3933825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 Abut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= 863.47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0.5675</cdr:x>
      <cdr:y>0.66575</cdr:y>
    </cdr:from>
    <cdr:to>
      <cdr:x>0.653</cdr:x>
      <cdr:y>0.7275</cdr:y>
    </cdr:to>
    <cdr:sp>
      <cdr:nvSpPr>
        <cdr:cNvPr id="19" name="Text Box 50"/>
        <cdr:cNvSpPr txBox="1">
          <a:spLocks noChangeArrowheads="1"/>
        </cdr:cNvSpPr>
      </cdr:nvSpPr>
      <cdr:spPr>
        <a:xfrm>
          <a:off x="4914900" y="3924300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 Abut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= 863.87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0.24025</cdr:x>
      <cdr:y>0.47125</cdr:y>
    </cdr:from>
    <cdr:to>
      <cdr:x>0.28125</cdr:x>
      <cdr:y>0.6685</cdr:y>
    </cdr:to>
    <cdr:sp>
      <cdr:nvSpPr>
        <cdr:cNvPr id="20" name="Line 49"/>
        <cdr:cNvSpPr>
          <a:spLocks/>
        </cdr:cNvSpPr>
      </cdr:nvSpPr>
      <cdr:spPr>
        <a:xfrm flipH="1" flipV="1">
          <a:off x="2076450" y="2781300"/>
          <a:ext cx="3524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0.46175</cdr:y>
    </cdr:from>
    <cdr:to>
      <cdr:x>0.7</cdr:x>
      <cdr:y>0.679</cdr:y>
    </cdr:to>
    <cdr:sp>
      <cdr:nvSpPr>
        <cdr:cNvPr id="21" name="Line 49"/>
        <cdr:cNvSpPr>
          <a:spLocks/>
        </cdr:cNvSpPr>
      </cdr:nvSpPr>
      <cdr:spPr>
        <a:xfrm flipV="1">
          <a:off x="5543550" y="2724150"/>
          <a:ext cx="5238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0.26825</cdr:y>
    </cdr:from>
    <cdr:to>
      <cdr:x>0.19175</cdr:x>
      <cdr:y>0.37575</cdr:y>
    </cdr:to>
    <cdr:sp>
      <cdr:nvSpPr>
        <cdr:cNvPr id="22" name="Rectangle 28"/>
        <cdr:cNvSpPr>
          <a:spLocks/>
        </cdr:cNvSpPr>
      </cdr:nvSpPr>
      <cdr:spPr>
        <a:xfrm>
          <a:off x="1504950" y="1581150"/>
          <a:ext cx="161925" cy="63817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</cdr:x>
      <cdr:y>0.3595</cdr:y>
    </cdr:from>
    <cdr:to>
      <cdr:x>0.788</cdr:x>
      <cdr:y>0.39175</cdr:y>
    </cdr:to>
    <cdr:sp>
      <cdr:nvSpPr>
        <cdr:cNvPr id="23" name="Line 49"/>
        <cdr:cNvSpPr>
          <a:spLocks/>
        </cdr:cNvSpPr>
      </cdr:nvSpPr>
      <cdr:spPr>
        <a:xfrm flipH="1" flipV="1">
          <a:off x="6619875" y="2114550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0.7925</cdr:x>
      <cdr:y>0.38225</cdr:y>
    </cdr:from>
    <cdr:to>
      <cdr:x>0.87825</cdr:x>
      <cdr:y>0.4235</cdr:y>
    </cdr:to>
    <cdr:sp>
      <cdr:nvSpPr>
        <cdr:cNvPr id="24" name="Text Box 50"/>
        <cdr:cNvSpPr txBox="1">
          <a:spLocks noChangeArrowheads="1"/>
        </cdr:cNvSpPr>
      </cdr:nvSpPr>
      <cdr:spPr>
        <a:xfrm>
          <a:off x="6867525" y="224790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Wing wall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0.741</cdr:x>
      <cdr:y>0.65675</cdr:y>
    </cdr:from>
    <cdr:to>
      <cdr:x>0.766</cdr:x>
      <cdr:y>0.68925</cdr:y>
    </cdr:to>
    <cdr:sp>
      <cdr:nvSpPr>
        <cdr:cNvPr id="25" name="Line 49"/>
        <cdr:cNvSpPr>
          <a:spLocks/>
        </cdr:cNvSpPr>
      </cdr:nvSpPr>
      <cdr:spPr>
        <a:xfrm flipH="1" flipV="1">
          <a:off x="6429375" y="387667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0.68025</cdr:y>
    </cdr:from>
    <cdr:to>
      <cdr:x>0.85675</cdr:x>
      <cdr:y>0.7495</cdr:y>
    </cdr:to>
    <cdr:sp>
      <cdr:nvSpPr>
        <cdr:cNvPr id="26" name="Text Box 50"/>
        <cdr:cNvSpPr txBox="1">
          <a:spLocks noChangeArrowheads="1"/>
        </cdr:cNvSpPr>
      </cdr:nvSpPr>
      <cdr:spPr>
        <a:xfrm>
          <a:off x="6686550" y="4010025"/>
          <a:ext cx="742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CIP Conc. Piling, Typ.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0.1445</cdr:y>
    </cdr:from>
    <cdr:to>
      <cdr:x>0.265</cdr:x>
      <cdr:y>0.19975</cdr:y>
    </cdr:to>
    <cdr:sp>
      <cdr:nvSpPr>
        <cdr:cNvPr id="1" name="Line 55"/>
        <cdr:cNvSpPr>
          <a:spLocks/>
        </cdr:cNvSpPr>
      </cdr:nvSpPr>
      <cdr:spPr>
        <a:xfrm flipH="1">
          <a:off x="1962150" y="84772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0.15775</cdr:y>
    </cdr:from>
    <cdr:to>
      <cdr:x>0.701</cdr:x>
      <cdr:y>0.208</cdr:y>
    </cdr:to>
    <cdr:sp>
      <cdr:nvSpPr>
        <cdr:cNvPr id="2" name="Line 56"/>
        <cdr:cNvSpPr>
          <a:spLocks/>
        </cdr:cNvSpPr>
      </cdr:nvSpPr>
      <cdr:spPr>
        <a:xfrm>
          <a:off x="5743575" y="923925"/>
          <a:ext cx="333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0.129</cdr:y>
    </cdr:from>
    <cdr:to>
      <cdr:x>0.37725</cdr:x>
      <cdr:y>0.1945</cdr:y>
    </cdr:to>
    <cdr:sp>
      <cdr:nvSpPr>
        <cdr:cNvPr id="3" name="Text Box 57"/>
        <cdr:cNvSpPr txBox="1">
          <a:spLocks noChangeArrowheads="1"/>
        </cdr:cNvSpPr>
      </cdr:nvSpPr>
      <cdr:spPr>
        <a:xfrm>
          <a:off x="2343150" y="752475"/>
          <a:ext cx="923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East Abutment
</a:t>
          </a:r>
        </a:p>
      </cdr:txBody>
    </cdr:sp>
  </cdr:relSizeAnchor>
  <cdr:relSizeAnchor xmlns:cdr="http://schemas.openxmlformats.org/drawingml/2006/chartDrawing">
    <cdr:from>
      <cdr:x>0.57225</cdr:x>
      <cdr:y>0.1385</cdr:y>
    </cdr:from>
    <cdr:to>
      <cdr:x>0.67225</cdr:x>
      <cdr:y>0.20125</cdr:y>
    </cdr:to>
    <cdr:sp>
      <cdr:nvSpPr>
        <cdr:cNvPr id="4" name="Text Box 58"/>
        <cdr:cNvSpPr txBox="1">
          <a:spLocks noChangeArrowheads="1"/>
        </cdr:cNvSpPr>
      </cdr:nvSpPr>
      <cdr:spPr>
        <a:xfrm>
          <a:off x="4962525" y="809625"/>
          <a:ext cx="866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West Abutment</a:t>
          </a:r>
        </a:p>
      </cdr:txBody>
    </cdr:sp>
  </cdr:relSizeAnchor>
  <cdr:relSizeAnchor xmlns:cdr="http://schemas.openxmlformats.org/drawingml/2006/chartDrawing">
    <cdr:from>
      <cdr:x>0.3455</cdr:x>
      <cdr:y>0.45675</cdr:y>
    </cdr:from>
    <cdr:to>
      <cdr:x>0.585</cdr:x>
      <cdr:y>0.561</cdr:y>
    </cdr:to>
    <cdr:sp>
      <cdr:nvSpPr>
        <cdr:cNvPr id="5" name="TextBox 22"/>
        <cdr:cNvSpPr txBox="1">
          <a:spLocks noChangeArrowheads="1"/>
        </cdr:cNvSpPr>
      </cdr:nvSpPr>
      <cdr:spPr>
        <a:xfrm>
          <a:off x="2990850" y="2686050"/>
          <a:ext cx="2076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WATER ELEVATION: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6/18/12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859.7________________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0.409</cdr:x>
      <cdr:y>0.16275</cdr:y>
    </cdr:from>
    <cdr:to>
      <cdr:x>0.44325</cdr:x>
      <cdr:y>0.2265</cdr:y>
    </cdr:to>
    <cdr:sp>
      <cdr:nvSpPr>
        <cdr:cNvPr id="6" name="Line 49"/>
        <cdr:cNvSpPr>
          <a:spLocks/>
        </cdr:cNvSpPr>
      </cdr:nvSpPr>
      <cdr:spPr>
        <a:xfrm flipH="1">
          <a:off x="3543300" y="95250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0.4485</cdr:x>
      <cdr:y>0.14375</cdr:y>
    </cdr:from>
    <cdr:to>
      <cdr:x>0.5335</cdr:x>
      <cdr:y>0.2065</cdr:y>
    </cdr:to>
    <cdr:sp>
      <cdr:nvSpPr>
        <cdr:cNvPr id="7" name="Text Box 50"/>
        <cdr:cNvSpPr txBox="1">
          <a:spLocks noChangeArrowheads="1"/>
        </cdr:cNvSpPr>
      </cdr:nvSpPr>
      <cdr:spPr>
        <a:xfrm>
          <a:off x="3886200" y="838200"/>
          <a:ext cx="733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T.O. Deck EL= 875.0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0.70175</cdr:x>
      <cdr:y>0.188</cdr:y>
    </cdr:from>
    <cdr:to>
      <cdr:x>0.705</cdr:x>
      <cdr:y>0.85925</cdr:y>
    </cdr:to>
    <cdr:sp>
      <cdr:nvSpPr>
        <cdr:cNvPr id="8" name="Line 62"/>
        <cdr:cNvSpPr>
          <a:spLocks/>
        </cdr:cNvSpPr>
      </cdr:nvSpPr>
      <cdr:spPr>
        <a:xfrm>
          <a:off x="6086475" y="1104900"/>
          <a:ext cx="28575" cy="395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</cdr:x>
      <cdr:y>0.242</cdr:y>
    </cdr:from>
    <cdr:to>
      <cdr:x>0.70275</cdr:x>
      <cdr:y>0.32025</cdr:y>
    </cdr:to>
    <cdr:sp>
      <cdr:nvSpPr>
        <cdr:cNvPr id="9" name="Rectangle 39"/>
        <cdr:cNvSpPr>
          <a:spLocks/>
        </cdr:cNvSpPr>
      </cdr:nvSpPr>
      <cdr:spPr>
        <a:xfrm>
          <a:off x="1962150" y="1419225"/>
          <a:ext cx="4124325" cy="45720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0.47075</cdr:y>
    </cdr:from>
    <cdr:to>
      <cdr:x>0.22925</cdr:x>
      <cdr:y>0.86075</cdr:y>
    </cdr:to>
    <cdr:sp>
      <cdr:nvSpPr>
        <cdr:cNvPr id="10" name="Rectangle 41"/>
        <cdr:cNvSpPr>
          <a:spLocks/>
        </cdr:cNvSpPr>
      </cdr:nvSpPr>
      <cdr:spPr>
        <a:xfrm>
          <a:off x="1924050" y="2762250"/>
          <a:ext cx="66675" cy="22955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0.4635</cdr:y>
    </cdr:from>
    <cdr:to>
      <cdr:x>0.70875</cdr:x>
      <cdr:y>0.86225</cdr:y>
    </cdr:to>
    <cdr:sp>
      <cdr:nvSpPr>
        <cdr:cNvPr id="11" name="Rectangle 43"/>
        <cdr:cNvSpPr>
          <a:spLocks/>
        </cdr:cNvSpPr>
      </cdr:nvSpPr>
      <cdr:spPr>
        <a:xfrm flipH="1">
          <a:off x="6067425" y="2724150"/>
          <a:ext cx="76200" cy="2343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</cdr:x>
      <cdr:y>0.227</cdr:y>
    </cdr:from>
    <cdr:to>
      <cdr:x>0.70275</cdr:x>
      <cdr:y>0.24275</cdr:y>
    </cdr:to>
    <cdr:sp>
      <cdr:nvSpPr>
        <cdr:cNvPr id="12" name="Rectangle 45"/>
        <cdr:cNvSpPr>
          <a:spLocks/>
        </cdr:cNvSpPr>
      </cdr:nvSpPr>
      <cdr:spPr>
        <a:xfrm>
          <a:off x="1962150" y="1333500"/>
          <a:ext cx="4124325" cy="952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0.227</cdr:y>
    </cdr:from>
    <cdr:to>
      <cdr:x>0.745</cdr:x>
      <cdr:y>0.46575</cdr:y>
    </cdr:to>
    <cdr:sp>
      <cdr:nvSpPr>
        <cdr:cNvPr id="13" name="Rectangle 49"/>
        <cdr:cNvSpPr>
          <a:spLocks/>
        </cdr:cNvSpPr>
      </cdr:nvSpPr>
      <cdr:spPr>
        <a:xfrm>
          <a:off x="6029325" y="1333500"/>
          <a:ext cx="428625" cy="140970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0.465</cdr:y>
    </cdr:from>
    <cdr:to>
      <cdr:x>0.73675</cdr:x>
      <cdr:y>0.86225</cdr:y>
    </cdr:to>
    <cdr:sp>
      <cdr:nvSpPr>
        <cdr:cNvPr id="14" name="Rectangle 53"/>
        <cdr:cNvSpPr>
          <a:spLocks/>
        </cdr:cNvSpPr>
      </cdr:nvSpPr>
      <cdr:spPr>
        <a:xfrm flipH="1">
          <a:off x="6305550" y="2733675"/>
          <a:ext cx="76200" cy="2343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0.227</cdr:y>
    </cdr:from>
    <cdr:to>
      <cdr:x>0.78525</cdr:x>
      <cdr:y>0.3675</cdr:y>
    </cdr:to>
    <cdr:sp>
      <cdr:nvSpPr>
        <cdr:cNvPr id="15" name="Rectangle 35"/>
        <cdr:cNvSpPr>
          <a:spLocks/>
        </cdr:cNvSpPr>
      </cdr:nvSpPr>
      <cdr:spPr>
        <a:xfrm>
          <a:off x="6457950" y="1333500"/>
          <a:ext cx="352425" cy="82867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0.47075</cdr:y>
    </cdr:from>
    <cdr:to>
      <cdr:x>0.1975</cdr:x>
      <cdr:y>0.8585</cdr:y>
    </cdr:to>
    <cdr:sp>
      <cdr:nvSpPr>
        <cdr:cNvPr id="16" name="Rectangle 36"/>
        <cdr:cNvSpPr>
          <a:spLocks/>
        </cdr:cNvSpPr>
      </cdr:nvSpPr>
      <cdr:spPr>
        <a:xfrm flipH="1">
          <a:off x="1628775" y="2762250"/>
          <a:ext cx="76200" cy="22860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0.26875</cdr:x>
      <cdr:y>0.69375</cdr:y>
    </cdr:from>
    <cdr:to>
      <cdr:x>0.35375</cdr:x>
      <cdr:y>0.756</cdr:y>
    </cdr:to>
    <cdr:sp>
      <cdr:nvSpPr>
        <cdr:cNvPr id="17" name="Text Box 50"/>
        <cdr:cNvSpPr txBox="1">
          <a:spLocks noChangeArrowheads="1"/>
        </cdr:cNvSpPr>
      </cdr:nvSpPr>
      <cdr:spPr>
        <a:xfrm>
          <a:off x="2324100" y="4076700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 Abut EL= 863.47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0.554</cdr:x>
      <cdr:y>0.6805</cdr:y>
    </cdr:from>
    <cdr:to>
      <cdr:x>0.63975</cdr:x>
      <cdr:y>0.7425</cdr:y>
    </cdr:to>
    <cdr:sp>
      <cdr:nvSpPr>
        <cdr:cNvPr id="18" name="Text Box 50"/>
        <cdr:cNvSpPr txBox="1">
          <a:spLocks noChangeArrowheads="1"/>
        </cdr:cNvSpPr>
      </cdr:nvSpPr>
      <cdr:spPr>
        <a:xfrm>
          <a:off x="4800600" y="4000500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 Abut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EL= 863.87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0.234</cdr:x>
      <cdr:y>0.47525</cdr:y>
    </cdr:from>
    <cdr:to>
      <cdr:x>0.26575</cdr:x>
      <cdr:y>0.69525</cdr:y>
    </cdr:to>
    <cdr:sp>
      <cdr:nvSpPr>
        <cdr:cNvPr id="19" name="Line 55"/>
        <cdr:cNvSpPr>
          <a:spLocks/>
        </cdr:cNvSpPr>
      </cdr:nvSpPr>
      <cdr:spPr>
        <a:xfrm flipH="1" flipV="1">
          <a:off x="2028825" y="2790825"/>
          <a:ext cx="276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0.46775</cdr:y>
    </cdr:from>
    <cdr:to>
      <cdr:x>0.69125</cdr:x>
      <cdr:y>0.69525</cdr:y>
    </cdr:to>
    <cdr:sp>
      <cdr:nvSpPr>
        <cdr:cNvPr id="20" name="Line 55"/>
        <cdr:cNvSpPr>
          <a:spLocks/>
        </cdr:cNvSpPr>
      </cdr:nvSpPr>
      <cdr:spPr>
        <a:xfrm flipV="1">
          <a:off x="5429250" y="2752725"/>
          <a:ext cx="561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0.227</cdr:y>
    </cdr:from>
    <cdr:to>
      <cdr:x>0.234</cdr:x>
      <cdr:y>0.47</cdr:y>
    </cdr:to>
    <cdr:sp>
      <cdr:nvSpPr>
        <cdr:cNvPr id="21" name="Rectangle 27"/>
        <cdr:cNvSpPr>
          <a:spLocks/>
        </cdr:cNvSpPr>
      </cdr:nvSpPr>
      <cdr:spPr>
        <a:xfrm>
          <a:off x="1590675" y="1333500"/>
          <a:ext cx="438150" cy="14287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0.227</cdr:y>
    </cdr:from>
    <cdr:to>
      <cdr:x>0.18375</cdr:x>
      <cdr:y>0.36375</cdr:y>
    </cdr:to>
    <cdr:sp>
      <cdr:nvSpPr>
        <cdr:cNvPr id="22" name="Rectangle 28"/>
        <cdr:cNvSpPr>
          <a:spLocks/>
        </cdr:cNvSpPr>
      </cdr:nvSpPr>
      <cdr:spPr>
        <a:xfrm>
          <a:off x="1238250" y="1333500"/>
          <a:ext cx="352425" cy="80962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0.78675</cdr:x>
      <cdr:y>0.35425</cdr:y>
    </cdr:from>
    <cdr:to>
      <cdr:x>0.8125</cdr:x>
      <cdr:y>0.38675</cdr:y>
    </cdr:to>
    <cdr:sp>
      <cdr:nvSpPr>
        <cdr:cNvPr id="23" name="Line 49"/>
        <cdr:cNvSpPr>
          <a:spLocks/>
        </cdr:cNvSpPr>
      </cdr:nvSpPr>
      <cdr:spPr>
        <a:xfrm flipH="1" flipV="1">
          <a:off x="6819900" y="2076450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0.37775</cdr:y>
    </cdr:from>
    <cdr:to>
      <cdr:x>0.9025</cdr:x>
      <cdr:y>0.4185</cdr:y>
    </cdr:to>
    <cdr:sp>
      <cdr:nvSpPr>
        <cdr:cNvPr id="24" name="Text Box 50"/>
        <cdr:cNvSpPr txBox="1">
          <a:spLocks noChangeArrowheads="1"/>
        </cdr:cNvSpPr>
      </cdr:nvSpPr>
      <cdr:spPr>
        <a:xfrm>
          <a:off x="7086600" y="221932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Wing wall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0.73675</cdr:x>
      <cdr:y>0.67475</cdr:y>
    </cdr:from>
    <cdr:to>
      <cdr:x>0.7625</cdr:x>
      <cdr:y>0.70725</cdr:y>
    </cdr:to>
    <cdr:sp>
      <cdr:nvSpPr>
        <cdr:cNvPr id="25" name="Line 49"/>
        <cdr:cNvSpPr>
          <a:spLocks/>
        </cdr:cNvSpPr>
      </cdr:nvSpPr>
      <cdr:spPr>
        <a:xfrm flipH="1" flipV="1">
          <a:off x="6391275" y="3962400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0.69825</cdr:y>
    </cdr:from>
    <cdr:to>
      <cdr:x>0.8535</cdr:x>
      <cdr:y>0.76775</cdr:y>
    </cdr:to>
    <cdr:sp>
      <cdr:nvSpPr>
        <cdr:cNvPr id="26" name="Text Box 50"/>
        <cdr:cNvSpPr txBox="1">
          <a:spLocks noChangeArrowheads="1"/>
        </cdr:cNvSpPr>
      </cdr:nvSpPr>
      <cdr:spPr>
        <a:xfrm>
          <a:off x="6657975" y="4105275"/>
          <a:ext cx="742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CIP Conc. Piling, Typ.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886450"/>
    <xdr:graphicFrame>
      <xdr:nvGraphicFramePr>
        <xdr:cNvPr id="1" name="Shape 1025"/>
        <xdr:cNvGraphicFramePr/>
      </xdr:nvGraphicFramePr>
      <xdr:xfrm>
        <a:off x="0" y="0"/>
        <a:ext cx="86772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3" sqref="O3"/>
    </sheetView>
  </sheetViews>
  <sheetFormatPr defaultColWidth="9.140625" defaultRowHeight="12.75"/>
  <cols>
    <col min="1" max="1" width="12.7109375" style="2" customWidth="1"/>
    <col min="2" max="2" width="11.421875" style="2" customWidth="1"/>
    <col min="3" max="3" width="11.28125" style="2" customWidth="1"/>
    <col min="4" max="4" width="8.8515625" style="2" bestFit="1" customWidth="1"/>
    <col min="5" max="5" width="8.28125" style="2" bestFit="1" customWidth="1"/>
    <col min="6" max="6" width="8.8515625" style="2" bestFit="1" customWidth="1"/>
    <col min="7" max="7" width="9.00390625" style="2" customWidth="1"/>
    <col min="8" max="8" width="8.8515625" style="2" bestFit="1" customWidth="1"/>
    <col min="9" max="9" width="8.28125" style="2" bestFit="1" customWidth="1"/>
    <col min="10" max="10" width="8.8515625" style="2" bestFit="1" customWidth="1"/>
    <col min="11" max="11" width="9.28125" style="2" bestFit="1" customWidth="1"/>
    <col min="12" max="12" width="8.8515625" style="2" bestFit="1" customWidth="1"/>
    <col min="13" max="13" width="7.140625" style="2" customWidth="1"/>
    <col min="14" max="14" width="8.8515625" style="2" bestFit="1" customWidth="1"/>
    <col min="15" max="15" width="7.140625" style="2" customWidth="1"/>
    <col min="16" max="16" width="8.8515625" style="2" bestFit="1" customWidth="1"/>
    <col min="17" max="17" width="7.140625" style="2" customWidth="1"/>
    <col min="18" max="18" width="8.8515625" style="2" bestFit="1" customWidth="1"/>
    <col min="19" max="19" width="7.140625" style="2" customWidth="1"/>
    <col min="20" max="20" width="18.140625" style="2" bestFit="1" customWidth="1"/>
    <col min="21" max="16384" width="9.140625" style="2" customWidth="1"/>
  </cols>
  <sheetData>
    <row r="1" spans="1:25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  <c r="W1" s="1"/>
      <c r="X1" s="1"/>
      <c r="Y1" s="1"/>
    </row>
    <row r="2" spans="1:24" ht="12.75">
      <c r="A2" s="3" t="s">
        <v>10</v>
      </c>
      <c r="F2" s="3" t="s">
        <v>21</v>
      </c>
      <c r="J2" s="28"/>
      <c r="K2" s="3" t="s">
        <v>22</v>
      </c>
      <c r="O2" s="28"/>
      <c r="Q2" s="13"/>
      <c r="V2" s="28"/>
      <c r="W2" s="2">
        <v>878.08</v>
      </c>
      <c r="X2" s="13" t="s">
        <v>28</v>
      </c>
    </row>
    <row r="3" spans="1:24" ht="12.75">
      <c r="A3" s="2" t="s">
        <v>3</v>
      </c>
      <c r="B3" s="16" t="s">
        <v>23</v>
      </c>
      <c r="C3" s="16"/>
      <c r="D3" s="16"/>
      <c r="F3" s="13" t="s">
        <v>11</v>
      </c>
      <c r="H3" s="2">
        <f>(868.47+868.87)/2+3.75+0.58</f>
        <v>873.0000000000001</v>
      </c>
      <c r="I3" s="13" t="s">
        <v>12</v>
      </c>
      <c r="J3" s="29"/>
      <c r="K3" s="13" t="s">
        <v>11</v>
      </c>
      <c r="M3" s="2">
        <f>(870.5+870.9)/2+3.75+0.58</f>
        <v>875.0300000000001</v>
      </c>
      <c r="N3" s="13" t="s">
        <v>12</v>
      </c>
      <c r="O3" s="29"/>
      <c r="Q3" s="13"/>
      <c r="V3" s="29"/>
      <c r="W3" s="2">
        <f>870.9+0.058*4+3.75+0.58+2.7</f>
        <v>878.162</v>
      </c>
      <c r="X3" s="13" t="s">
        <v>29</v>
      </c>
    </row>
    <row r="4" spans="1:24" ht="12.75">
      <c r="A4" s="2" t="s">
        <v>4</v>
      </c>
      <c r="B4" s="23" t="s">
        <v>27</v>
      </c>
      <c r="C4" s="17"/>
      <c r="D4" s="17"/>
      <c r="F4" s="13" t="s">
        <v>13</v>
      </c>
      <c r="H4" s="2">
        <v>2.7</v>
      </c>
      <c r="I4" s="13" t="s">
        <v>12</v>
      </c>
      <c r="J4" s="29"/>
      <c r="K4" s="13" t="s">
        <v>13</v>
      </c>
      <c r="M4" s="2">
        <v>2.7</v>
      </c>
      <c r="N4" s="13" t="s">
        <v>12</v>
      </c>
      <c r="O4" s="29"/>
      <c r="Q4" s="13"/>
      <c r="V4" s="29"/>
      <c r="W4" s="2">
        <f>W2-W3</f>
        <v>-0.08199999999999363</v>
      </c>
      <c r="X4" s="13" t="s">
        <v>31</v>
      </c>
    </row>
    <row r="5" spans="1:22" ht="12.75">
      <c r="A5" s="2" t="s">
        <v>2</v>
      </c>
      <c r="B5" s="18" t="s">
        <v>9</v>
      </c>
      <c r="C5" s="18"/>
      <c r="D5" s="18"/>
      <c r="F5" s="13" t="s">
        <v>15</v>
      </c>
      <c r="J5" s="29"/>
      <c r="K5" s="13" t="s">
        <v>15</v>
      </c>
      <c r="O5" s="30"/>
      <c r="V5" s="30" t="s">
        <v>30</v>
      </c>
    </row>
    <row r="6" spans="2:15" ht="12.75">
      <c r="B6" s="18" t="s">
        <v>24</v>
      </c>
      <c r="C6" s="18"/>
      <c r="D6" s="18"/>
      <c r="F6" s="14" t="s">
        <v>14</v>
      </c>
      <c r="H6" s="27">
        <v>16</v>
      </c>
      <c r="I6" s="13" t="s">
        <v>12</v>
      </c>
      <c r="J6" s="29"/>
      <c r="K6" s="14" t="s">
        <v>14</v>
      </c>
      <c r="M6" s="27">
        <v>18.3</v>
      </c>
      <c r="N6" s="13" t="s">
        <v>12</v>
      </c>
      <c r="O6" s="31" t="str">
        <f>IF(M7&lt;H7,"Error! Upstream water elevation cannot be less than Downstream water elevation.","")</f>
        <v>Error! Upstream water elevation cannot be less than Downstream water elevation.</v>
      </c>
    </row>
    <row r="7" spans="2:17" ht="12.75">
      <c r="B7" s="18"/>
      <c r="C7" s="18"/>
      <c r="D7" s="18"/>
      <c r="F7" s="14" t="s">
        <v>16</v>
      </c>
      <c r="H7" s="2">
        <f>H3+H4-H6</f>
        <v>859.7000000000002</v>
      </c>
      <c r="I7" s="14" t="s">
        <v>12</v>
      </c>
      <c r="J7" s="29"/>
      <c r="K7" s="14" t="s">
        <v>16</v>
      </c>
      <c r="M7" s="2">
        <f>M3+M4-M6</f>
        <v>859.4300000000002</v>
      </c>
      <c r="N7" s="14" t="s">
        <v>12</v>
      </c>
      <c r="O7" s="31" t="str">
        <f>IF(M7&lt;H7,"Please use judgement to adjust or verifty in field.","")</f>
        <v>Please use judgement to adjust or verifty in field.</v>
      </c>
      <c r="Q7" s="14"/>
    </row>
    <row r="8" spans="1:4" ht="13.5" thickBot="1">
      <c r="A8" s="3" t="str">
        <f>K2</f>
        <v>South Side/ Up Stream</v>
      </c>
      <c r="B8" s="3"/>
      <c r="C8" s="3"/>
      <c r="D8" s="3"/>
    </row>
    <row r="9" spans="1:20" ht="12.75" customHeight="1">
      <c r="A9" s="32" t="s">
        <v>25</v>
      </c>
      <c r="B9" s="4" t="s">
        <v>1</v>
      </c>
      <c r="C9" s="9">
        <v>41078</v>
      </c>
      <c r="D9" s="4" t="s">
        <v>1</v>
      </c>
      <c r="E9" s="9"/>
      <c r="F9" s="4" t="s">
        <v>1</v>
      </c>
      <c r="G9" s="9"/>
      <c r="H9" s="4" t="s">
        <v>1</v>
      </c>
      <c r="I9" s="9"/>
      <c r="J9" s="4" t="s">
        <v>1</v>
      </c>
      <c r="K9" s="9"/>
      <c r="L9" s="4" t="s">
        <v>1</v>
      </c>
      <c r="M9" s="9"/>
      <c r="N9" s="4" t="s">
        <v>1</v>
      </c>
      <c r="O9" s="9"/>
      <c r="P9" s="4" t="s">
        <v>1</v>
      </c>
      <c r="Q9" s="9"/>
      <c r="R9" s="4" t="s">
        <v>1</v>
      </c>
      <c r="S9" s="9"/>
      <c r="T9" s="35" t="s">
        <v>5</v>
      </c>
    </row>
    <row r="10" spans="1:20" ht="13.5" thickBot="1">
      <c r="A10" s="33"/>
      <c r="B10" s="10" t="s">
        <v>6</v>
      </c>
      <c r="C10" s="6">
        <v>2012</v>
      </c>
      <c r="D10" s="5" t="s">
        <v>6</v>
      </c>
      <c r="E10" s="6"/>
      <c r="F10" s="5" t="s">
        <v>6</v>
      </c>
      <c r="G10" s="6"/>
      <c r="H10" s="5" t="s">
        <v>6</v>
      </c>
      <c r="I10" s="6"/>
      <c r="J10" s="5" t="s">
        <v>6</v>
      </c>
      <c r="K10" s="6"/>
      <c r="L10" s="5" t="s">
        <v>6</v>
      </c>
      <c r="M10" s="6"/>
      <c r="N10" s="5" t="s">
        <v>6</v>
      </c>
      <c r="O10" s="6"/>
      <c r="P10" s="5" t="s">
        <v>6</v>
      </c>
      <c r="Q10" s="6"/>
      <c r="R10" s="5" t="s">
        <v>6</v>
      </c>
      <c r="S10" s="6"/>
      <c r="T10" s="36"/>
    </row>
    <row r="11" spans="1:20" ht="12.75">
      <c r="A11" s="34"/>
      <c r="B11" s="15" t="s">
        <v>7</v>
      </c>
      <c r="C11" s="19" t="s">
        <v>8</v>
      </c>
      <c r="D11" s="4" t="s">
        <v>7</v>
      </c>
      <c r="E11" s="7" t="s">
        <v>8</v>
      </c>
      <c r="F11" s="5" t="s">
        <v>7</v>
      </c>
      <c r="G11" s="6" t="s">
        <v>8</v>
      </c>
      <c r="H11" s="5" t="s">
        <v>7</v>
      </c>
      <c r="I11" s="6" t="s">
        <v>8</v>
      </c>
      <c r="J11" s="5" t="s">
        <v>7</v>
      </c>
      <c r="K11" s="6" t="s">
        <v>8</v>
      </c>
      <c r="L11" s="5" t="s">
        <v>7</v>
      </c>
      <c r="M11" s="6" t="s">
        <v>8</v>
      </c>
      <c r="N11" s="5" t="s">
        <v>7</v>
      </c>
      <c r="O11" s="6" t="s">
        <v>8</v>
      </c>
      <c r="P11" s="5" t="s">
        <v>7</v>
      </c>
      <c r="Q11" s="6" t="s">
        <v>8</v>
      </c>
      <c r="R11" s="5" t="s">
        <v>7</v>
      </c>
      <c r="S11" s="6" t="s">
        <v>8</v>
      </c>
      <c r="T11" s="37"/>
    </row>
    <row r="12" spans="1:20" ht="12.75">
      <c r="A12" s="21">
        <v>-14</v>
      </c>
      <c r="B12" s="20">
        <v>3.8</v>
      </c>
      <c r="C12" s="8">
        <f aca="true" t="shared" si="0" ref="C12:C31">$H$3+$H$4-B12</f>
        <v>871.9000000000002</v>
      </c>
      <c r="D12" s="20"/>
      <c r="E12" s="8" t="str">
        <f aca="true" t="shared" si="1" ref="E12:E31">IF(D12="","-",$H$3+$H$4-D12)</f>
        <v>-</v>
      </c>
      <c r="F12" s="20"/>
      <c r="G12" s="8" t="str">
        <f aca="true" t="shared" si="2" ref="G12:G31">IF(F12="","-",$H$3+$H$4-F12)</f>
        <v>-</v>
      </c>
      <c r="H12" s="20"/>
      <c r="I12" s="8" t="str">
        <f aca="true" t="shared" si="3" ref="I12:I31">IF(H12="","-",$H$3+$H$4-H12)</f>
        <v>-</v>
      </c>
      <c r="J12" s="20"/>
      <c r="K12" s="8" t="str">
        <f aca="true" t="shared" si="4" ref="K12:K30">IF(J12="","-",$H$3+$H$4-J12)</f>
        <v>-</v>
      </c>
      <c r="L12" s="20"/>
      <c r="M12" s="8" t="str">
        <f aca="true" t="shared" si="5" ref="M12:M31">IF(L12="","-",$H$3+$H$4-L12)</f>
        <v>-</v>
      </c>
      <c r="N12" s="20"/>
      <c r="O12" s="8" t="str">
        <f aca="true" t="shared" si="6" ref="O12:O31">IF(N12="","-",$H$3+$H$4-N12)</f>
        <v>-</v>
      </c>
      <c r="P12" s="20"/>
      <c r="Q12" s="8" t="str">
        <f aca="true" t="shared" si="7" ref="Q12:Q30">IF(P12="","-",$H$3+$H$4-P12)</f>
        <v>-</v>
      </c>
      <c r="R12" s="20"/>
      <c r="S12" s="8" t="str">
        <f aca="true" t="shared" si="8" ref="S12:S31">IF(R12="","-",$H$3+$H$4-R12)</f>
        <v>-</v>
      </c>
      <c r="T12" s="22" t="s">
        <v>26</v>
      </c>
    </row>
    <row r="13" spans="1:20" ht="12.75">
      <c r="A13" s="12">
        <v>0</v>
      </c>
      <c r="B13" s="20">
        <v>10.6</v>
      </c>
      <c r="C13" s="8">
        <f>$H$3+$H$4-B13</f>
        <v>865.1000000000001</v>
      </c>
      <c r="D13" s="20"/>
      <c r="E13" s="8" t="str">
        <f t="shared" si="1"/>
        <v>-</v>
      </c>
      <c r="F13" s="20"/>
      <c r="G13" s="8" t="str">
        <f t="shared" si="2"/>
        <v>-</v>
      </c>
      <c r="H13" s="20"/>
      <c r="I13" s="8" t="str">
        <f t="shared" si="3"/>
        <v>-</v>
      </c>
      <c r="J13" s="20"/>
      <c r="K13" s="8" t="str">
        <f t="shared" si="4"/>
        <v>-</v>
      </c>
      <c r="L13" s="20"/>
      <c r="M13" s="8" t="str">
        <f t="shared" si="5"/>
        <v>-</v>
      </c>
      <c r="N13" s="20"/>
      <c r="O13" s="8" t="str">
        <f t="shared" si="6"/>
        <v>-</v>
      </c>
      <c r="P13" s="20"/>
      <c r="Q13" s="8" t="str">
        <f t="shared" si="7"/>
        <v>-</v>
      </c>
      <c r="R13" s="20"/>
      <c r="S13" s="8" t="str">
        <f t="shared" si="8"/>
        <v>-</v>
      </c>
      <c r="T13" s="11" t="s">
        <v>20</v>
      </c>
    </row>
    <row r="14" spans="1:20" ht="12.75">
      <c r="A14" s="12">
        <v>5</v>
      </c>
      <c r="B14" s="20">
        <v>14.1</v>
      </c>
      <c r="C14" s="8">
        <f t="shared" si="0"/>
        <v>861.6000000000001</v>
      </c>
      <c r="D14" s="20"/>
      <c r="E14" s="8" t="str">
        <f t="shared" si="1"/>
        <v>-</v>
      </c>
      <c r="F14" s="20"/>
      <c r="G14" s="8" t="str">
        <f t="shared" si="2"/>
        <v>-</v>
      </c>
      <c r="H14" s="20"/>
      <c r="I14" s="8" t="str">
        <f t="shared" si="3"/>
        <v>-</v>
      </c>
      <c r="J14" s="20"/>
      <c r="K14" s="8" t="str">
        <f t="shared" si="4"/>
        <v>-</v>
      </c>
      <c r="L14" s="20"/>
      <c r="M14" s="8" t="str">
        <f t="shared" si="5"/>
        <v>-</v>
      </c>
      <c r="N14" s="20"/>
      <c r="O14" s="8" t="str">
        <f t="shared" si="6"/>
        <v>-</v>
      </c>
      <c r="P14" s="20"/>
      <c r="Q14" s="8" t="str">
        <f t="shared" si="7"/>
        <v>-</v>
      </c>
      <c r="R14" s="20"/>
      <c r="S14" s="8" t="str">
        <f t="shared" si="8"/>
        <v>-</v>
      </c>
      <c r="T14" s="11"/>
    </row>
    <row r="15" spans="1:20" ht="12.75">
      <c r="A15" s="12">
        <v>10</v>
      </c>
      <c r="B15" s="20">
        <v>16.6</v>
      </c>
      <c r="C15" s="8">
        <f t="shared" si="0"/>
        <v>859.1000000000001</v>
      </c>
      <c r="D15" s="20"/>
      <c r="E15" s="8" t="str">
        <f t="shared" si="1"/>
        <v>-</v>
      </c>
      <c r="F15" s="20"/>
      <c r="G15" s="8" t="str">
        <f t="shared" si="2"/>
        <v>-</v>
      </c>
      <c r="H15" s="20"/>
      <c r="I15" s="8" t="str">
        <f t="shared" si="3"/>
        <v>-</v>
      </c>
      <c r="J15" s="20"/>
      <c r="K15" s="8" t="str">
        <f t="shared" si="4"/>
        <v>-</v>
      </c>
      <c r="L15" s="20"/>
      <c r="M15" s="8" t="str">
        <f t="shared" si="5"/>
        <v>-</v>
      </c>
      <c r="N15" s="20"/>
      <c r="O15" s="8" t="str">
        <f t="shared" si="6"/>
        <v>-</v>
      </c>
      <c r="P15" s="20"/>
      <c r="Q15" s="8" t="str">
        <f t="shared" si="7"/>
        <v>-</v>
      </c>
      <c r="R15" s="20"/>
      <c r="S15" s="8" t="str">
        <f t="shared" si="8"/>
        <v>-</v>
      </c>
      <c r="T15" s="11"/>
    </row>
    <row r="16" spans="1:20" ht="12.75">
      <c r="A16" s="12">
        <v>15</v>
      </c>
      <c r="B16" s="20">
        <v>18.9</v>
      </c>
      <c r="C16" s="8">
        <f t="shared" si="0"/>
        <v>856.8000000000002</v>
      </c>
      <c r="D16" s="20"/>
      <c r="E16" s="8" t="str">
        <f t="shared" si="1"/>
        <v>-</v>
      </c>
      <c r="F16" s="20"/>
      <c r="G16" s="8" t="str">
        <f t="shared" si="2"/>
        <v>-</v>
      </c>
      <c r="H16" s="20"/>
      <c r="I16" s="8" t="str">
        <f t="shared" si="3"/>
        <v>-</v>
      </c>
      <c r="J16" s="20"/>
      <c r="K16" s="8" t="str">
        <f t="shared" si="4"/>
        <v>-</v>
      </c>
      <c r="L16" s="20"/>
      <c r="M16" s="8" t="str">
        <f t="shared" si="5"/>
        <v>-</v>
      </c>
      <c r="N16" s="20"/>
      <c r="O16" s="8" t="str">
        <f t="shared" si="6"/>
        <v>-</v>
      </c>
      <c r="P16" s="20"/>
      <c r="Q16" s="8" t="str">
        <f t="shared" si="7"/>
        <v>-</v>
      </c>
      <c r="R16" s="20"/>
      <c r="S16" s="8" t="str">
        <f t="shared" si="8"/>
        <v>-</v>
      </c>
      <c r="T16" s="11"/>
    </row>
    <row r="17" spans="1:20" ht="12.75">
      <c r="A17" s="12">
        <v>20</v>
      </c>
      <c r="B17" s="20">
        <v>21</v>
      </c>
      <c r="C17" s="8">
        <f t="shared" si="0"/>
        <v>854.7000000000002</v>
      </c>
      <c r="D17" s="20"/>
      <c r="E17" s="8" t="str">
        <f t="shared" si="1"/>
        <v>-</v>
      </c>
      <c r="F17" s="20"/>
      <c r="G17" s="8" t="str">
        <f t="shared" si="2"/>
        <v>-</v>
      </c>
      <c r="H17" s="20"/>
      <c r="I17" s="8" t="str">
        <f t="shared" si="3"/>
        <v>-</v>
      </c>
      <c r="J17" s="20"/>
      <c r="K17" s="8" t="str">
        <f t="shared" si="4"/>
        <v>-</v>
      </c>
      <c r="L17" s="20"/>
      <c r="M17" s="8" t="str">
        <f t="shared" si="5"/>
        <v>-</v>
      </c>
      <c r="N17" s="20"/>
      <c r="O17" s="8" t="str">
        <f t="shared" si="6"/>
        <v>-</v>
      </c>
      <c r="P17" s="20"/>
      <c r="Q17" s="8" t="str">
        <f t="shared" si="7"/>
        <v>-</v>
      </c>
      <c r="R17" s="20"/>
      <c r="S17" s="8" t="str">
        <f t="shared" si="8"/>
        <v>-</v>
      </c>
      <c r="T17" s="11"/>
    </row>
    <row r="18" spans="1:20" ht="12.75">
      <c r="A18" s="12">
        <v>25</v>
      </c>
      <c r="B18" s="20">
        <v>20.7</v>
      </c>
      <c r="C18" s="8">
        <f t="shared" si="0"/>
        <v>855.0000000000001</v>
      </c>
      <c r="D18" s="20"/>
      <c r="E18" s="8" t="str">
        <f t="shared" si="1"/>
        <v>-</v>
      </c>
      <c r="F18" s="20"/>
      <c r="G18" s="8" t="str">
        <f t="shared" si="2"/>
        <v>-</v>
      </c>
      <c r="H18" s="20"/>
      <c r="I18" s="8" t="str">
        <f t="shared" si="3"/>
        <v>-</v>
      </c>
      <c r="J18" s="20"/>
      <c r="K18" s="8" t="str">
        <f t="shared" si="4"/>
        <v>-</v>
      </c>
      <c r="L18" s="20"/>
      <c r="M18" s="8" t="str">
        <f t="shared" si="5"/>
        <v>-</v>
      </c>
      <c r="N18" s="20"/>
      <c r="O18" s="8" t="str">
        <f t="shared" si="6"/>
        <v>-</v>
      </c>
      <c r="P18" s="20"/>
      <c r="Q18" s="8" t="str">
        <f t="shared" si="7"/>
        <v>-</v>
      </c>
      <c r="R18" s="20"/>
      <c r="S18" s="8" t="str">
        <f t="shared" si="8"/>
        <v>-</v>
      </c>
      <c r="T18" s="11"/>
    </row>
    <row r="19" spans="1:20" ht="12.75">
      <c r="A19" s="12">
        <v>30</v>
      </c>
      <c r="B19" s="20">
        <v>20.8</v>
      </c>
      <c r="C19" s="8">
        <f t="shared" si="0"/>
        <v>854.9000000000002</v>
      </c>
      <c r="D19" s="20"/>
      <c r="E19" s="8" t="str">
        <f t="shared" si="1"/>
        <v>-</v>
      </c>
      <c r="F19" s="20"/>
      <c r="G19" s="8" t="str">
        <f t="shared" si="2"/>
        <v>-</v>
      </c>
      <c r="H19" s="20"/>
      <c r="I19" s="8" t="str">
        <f t="shared" si="3"/>
        <v>-</v>
      </c>
      <c r="J19" s="20"/>
      <c r="K19" s="8" t="str">
        <f t="shared" si="4"/>
        <v>-</v>
      </c>
      <c r="L19" s="20"/>
      <c r="M19" s="8" t="str">
        <f t="shared" si="5"/>
        <v>-</v>
      </c>
      <c r="N19" s="20"/>
      <c r="O19" s="8" t="str">
        <f t="shared" si="6"/>
        <v>-</v>
      </c>
      <c r="P19" s="20"/>
      <c r="Q19" s="8" t="str">
        <f t="shared" si="7"/>
        <v>-</v>
      </c>
      <c r="R19" s="20"/>
      <c r="S19" s="8" t="str">
        <f t="shared" si="8"/>
        <v>-</v>
      </c>
      <c r="T19" s="11"/>
    </row>
    <row r="20" spans="1:20" ht="12.75">
      <c r="A20" s="12">
        <v>35</v>
      </c>
      <c r="B20" s="20">
        <v>21</v>
      </c>
      <c r="C20" s="8">
        <f t="shared" si="0"/>
        <v>854.7000000000002</v>
      </c>
      <c r="D20" s="20"/>
      <c r="E20" s="8" t="str">
        <f t="shared" si="1"/>
        <v>-</v>
      </c>
      <c r="F20" s="20"/>
      <c r="G20" s="8" t="str">
        <f t="shared" si="2"/>
        <v>-</v>
      </c>
      <c r="H20" s="20"/>
      <c r="I20" s="8" t="str">
        <f t="shared" si="3"/>
        <v>-</v>
      </c>
      <c r="J20" s="20"/>
      <c r="K20" s="8" t="str">
        <f t="shared" si="4"/>
        <v>-</v>
      </c>
      <c r="L20" s="20"/>
      <c r="M20" s="8" t="str">
        <f t="shared" si="5"/>
        <v>-</v>
      </c>
      <c r="N20" s="20"/>
      <c r="O20" s="8" t="str">
        <f t="shared" si="6"/>
        <v>-</v>
      </c>
      <c r="P20" s="20"/>
      <c r="Q20" s="8" t="str">
        <f t="shared" si="7"/>
        <v>-</v>
      </c>
      <c r="R20" s="20"/>
      <c r="S20" s="8" t="str">
        <f t="shared" si="8"/>
        <v>-</v>
      </c>
      <c r="T20" s="11"/>
    </row>
    <row r="21" spans="1:20" ht="12.75">
      <c r="A21" s="12">
        <v>40</v>
      </c>
      <c r="B21" s="20">
        <v>20.9</v>
      </c>
      <c r="C21" s="8">
        <f t="shared" si="0"/>
        <v>854.8000000000002</v>
      </c>
      <c r="D21" s="20"/>
      <c r="E21" s="8" t="str">
        <f t="shared" si="1"/>
        <v>-</v>
      </c>
      <c r="F21" s="20"/>
      <c r="G21" s="8" t="str">
        <f t="shared" si="2"/>
        <v>-</v>
      </c>
      <c r="H21" s="20"/>
      <c r="I21" s="8" t="str">
        <f t="shared" si="3"/>
        <v>-</v>
      </c>
      <c r="J21" s="20"/>
      <c r="K21" s="8" t="str">
        <f t="shared" si="4"/>
        <v>-</v>
      </c>
      <c r="L21" s="20"/>
      <c r="M21" s="8" t="str">
        <f t="shared" si="5"/>
        <v>-</v>
      </c>
      <c r="N21" s="20"/>
      <c r="O21" s="8" t="str">
        <f t="shared" si="6"/>
        <v>-</v>
      </c>
      <c r="P21" s="20"/>
      <c r="Q21" s="8" t="str">
        <f t="shared" si="7"/>
        <v>-</v>
      </c>
      <c r="R21" s="20"/>
      <c r="S21" s="8" t="str">
        <f t="shared" si="8"/>
        <v>-</v>
      </c>
      <c r="T21" s="11"/>
    </row>
    <row r="22" spans="1:20" ht="12.75">
      <c r="A22" s="12">
        <v>45</v>
      </c>
      <c r="B22" s="20">
        <v>20.6</v>
      </c>
      <c r="C22" s="8">
        <f t="shared" si="0"/>
        <v>855.1000000000001</v>
      </c>
      <c r="D22" s="20"/>
      <c r="E22" s="8" t="str">
        <f t="shared" si="1"/>
        <v>-</v>
      </c>
      <c r="F22" s="20"/>
      <c r="G22" s="8" t="str">
        <f t="shared" si="2"/>
        <v>-</v>
      </c>
      <c r="H22" s="20"/>
      <c r="I22" s="8" t="str">
        <f t="shared" si="3"/>
        <v>-</v>
      </c>
      <c r="J22" s="20"/>
      <c r="K22" s="8" t="str">
        <f t="shared" si="4"/>
        <v>-</v>
      </c>
      <c r="L22" s="20"/>
      <c r="M22" s="8" t="str">
        <f t="shared" si="5"/>
        <v>-</v>
      </c>
      <c r="N22" s="20"/>
      <c r="O22" s="8" t="str">
        <f t="shared" si="6"/>
        <v>-</v>
      </c>
      <c r="P22" s="20"/>
      <c r="Q22" s="8" t="str">
        <f t="shared" si="7"/>
        <v>-</v>
      </c>
      <c r="R22" s="20"/>
      <c r="S22" s="8" t="str">
        <f t="shared" si="8"/>
        <v>-</v>
      </c>
      <c r="T22" s="11"/>
    </row>
    <row r="23" spans="1:20" ht="12.75">
      <c r="A23" s="12">
        <v>50</v>
      </c>
      <c r="B23" s="20">
        <v>20.1</v>
      </c>
      <c r="C23" s="8">
        <f t="shared" si="0"/>
        <v>855.6000000000001</v>
      </c>
      <c r="D23" s="20"/>
      <c r="E23" s="8" t="str">
        <f t="shared" si="1"/>
        <v>-</v>
      </c>
      <c r="F23" s="20"/>
      <c r="G23" s="8" t="str">
        <f t="shared" si="2"/>
        <v>-</v>
      </c>
      <c r="H23" s="20"/>
      <c r="I23" s="8" t="str">
        <f t="shared" si="3"/>
        <v>-</v>
      </c>
      <c r="J23" s="20"/>
      <c r="K23" s="8" t="str">
        <f t="shared" si="4"/>
        <v>-</v>
      </c>
      <c r="L23" s="20"/>
      <c r="M23" s="8" t="str">
        <f t="shared" si="5"/>
        <v>-</v>
      </c>
      <c r="N23" s="20"/>
      <c r="O23" s="8" t="str">
        <f t="shared" si="6"/>
        <v>-</v>
      </c>
      <c r="P23" s="20"/>
      <c r="Q23" s="8" t="str">
        <f t="shared" si="7"/>
        <v>-</v>
      </c>
      <c r="R23" s="20"/>
      <c r="S23" s="8" t="str">
        <f t="shared" si="8"/>
        <v>-</v>
      </c>
      <c r="T23" s="11"/>
    </row>
    <row r="24" spans="1:20" ht="12.75">
      <c r="A24" s="12">
        <v>55</v>
      </c>
      <c r="B24" s="20">
        <v>19.7</v>
      </c>
      <c r="C24" s="8">
        <f t="shared" si="0"/>
        <v>856.0000000000001</v>
      </c>
      <c r="D24" s="20"/>
      <c r="E24" s="8" t="str">
        <f t="shared" si="1"/>
        <v>-</v>
      </c>
      <c r="F24" s="20"/>
      <c r="G24" s="8" t="str">
        <f t="shared" si="2"/>
        <v>-</v>
      </c>
      <c r="H24" s="20"/>
      <c r="I24" s="8" t="str">
        <f t="shared" si="3"/>
        <v>-</v>
      </c>
      <c r="J24" s="20"/>
      <c r="K24" s="8" t="str">
        <f t="shared" si="4"/>
        <v>-</v>
      </c>
      <c r="L24" s="20"/>
      <c r="M24" s="8" t="str">
        <f t="shared" si="5"/>
        <v>-</v>
      </c>
      <c r="N24" s="20"/>
      <c r="O24" s="8" t="str">
        <f t="shared" si="6"/>
        <v>-</v>
      </c>
      <c r="P24" s="20"/>
      <c r="Q24" s="8" t="str">
        <f t="shared" si="7"/>
        <v>-</v>
      </c>
      <c r="R24" s="20"/>
      <c r="S24" s="8" t="str">
        <f t="shared" si="8"/>
        <v>-</v>
      </c>
      <c r="T24" s="11"/>
    </row>
    <row r="25" spans="1:20" ht="12.75">
      <c r="A25" s="12">
        <v>60</v>
      </c>
      <c r="B25" s="20">
        <v>19.4</v>
      </c>
      <c r="C25" s="8">
        <f t="shared" si="0"/>
        <v>856.3000000000002</v>
      </c>
      <c r="D25" s="20"/>
      <c r="E25" s="8" t="str">
        <f t="shared" si="1"/>
        <v>-</v>
      </c>
      <c r="F25" s="20"/>
      <c r="G25" s="8" t="str">
        <f t="shared" si="2"/>
        <v>-</v>
      </c>
      <c r="H25" s="20"/>
      <c r="I25" s="8" t="str">
        <f t="shared" si="3"/>
        <v>-</v>
      </c>
      <c r="J25" s="20"/>
      <c r="K25" s="8" t="str">
        <f t="shared" si="4"/>
        <v>-</v>
      </c>
      <c r="L25" s="20"/>
      <c r="M25" s="8" t="str">
        <f t="shared" si="5"/>
        <v>-</v>
      </c>
      <c r="N25" s="20"/>
      <c r="O25" s="8" t="str">
        <f t="shared" si="6"/>
        <v>-</v>
      </c>
      <c r="P25" s="20"/>
      <c r="Q25" s="8" t="str">
        <f t="shared" si="7"/>
        <v>-</v>
      </c>
      <c r="R25" s="20"/>
      <c r="S25" s="8" t="str">
        <f t="shared" si="8"/>
        <v>-</v>
      </c>
      <c r="T25" s="11"/>
    </row>
    <row r="26" spans="1:20" ht="12.75">
      <c r="A26" s="12">
        <v>65</v>
      </c>
      <c r="B26" s="20">
        <v>18.5</v>
      </c>
      <c r="C26" s="8">
        <f t="shared" si="0"/>
        <v>857.2000000000002</v>
      </c>
      <c r="D26" s="20"/>
      <c r="E26" s="8" t="str">
        <f t="shared" si="1"/>
        <v>-</v>
      </c>
      <c r="F26" s="20"/>
      <c r="G26" s="8" t="str">
        <f t="shared" si="2"/>
        <v>-</v>
      </c>
      <c r="H26" s="20"/>
      <c r="I26" s="8" t="str">
        <f t="shared" si="3"/>
        <v>-</v>
      </c>
      <c r="J26" s="20"/>
      <c r="K26" s="8" t="str">
        <f t="shared" si="4"/>
        <v>-</v>
      </c>
      <c r="L26" s="20"/>
      <c r="M26" s="8" t="str">
        <f t="shared" si="5"/>
        <v>-</v>
      </c>
      <c r="N26" s="20"/>
      <c r="O26" s="8" t="str">
        <f t="shared" si="6"/>
        <v>-</v>
      </c>
      <c r="P26" s="20"/>
      <c r="Q26" s="8" t="str">
        <f t="shared" si="7"/>
        <v>-</v>
      </c>
      <c r="R26" s="20"/>
      <c r="S26" s="8" t="str">
        <f t="shared" si="8"/>
        <v>-</v>
      </c>
      <c r="T26" s="11"/>
    </row>
    <row r="27" spans="1:20" ht="12.75">
      <c r="A27" s="12">
        <v>70</v>
      </c>
      <c r="B27" s="20">
        <v>17</v>
      </c>
      <c r="C27" s="8">
        <f t="shared" si="0"/>
        <v>858.7000000000002</v>
      </c>
      <c r="D27" s="20"/>
      <c r="E27" s="8" t="str">
        <f t="shared" si="1"/>
        <v>-</v>
      </c>
      <c r="F27" s="20"/>
      <c r="G27" s="8" t="str">
        <f t="shared" si="2"/>
        <v>-</v>
      </c>
      <c r="H27" s="20"/>
      <c r="I27" s="8" t="str">
        <f t="shared" si="3"/>
        <v>-</v>
      </c>
      <c r="J27" s="20"/>
      <c r="K27" s="8" t="str">
        <f t="shared" si="4"/>
        <v>-</v>
      </c>
      <c r="L27" s="20"/>
      <c r="M27" s="8" t="str">
        <f t="shared" si="5"/>
        <v>-</v>
      </c>
      <c r="N27" s="20"/>
      <c r="O27" s="8" t="str">
        <f t="shared" si="6"/>
        <v>-</v>
      </c>
      <c r="P27" s="20"/>
      <c r="Q27" s="8" t="str">
        <f t="shared" si="7"/>
        <v>-</v>
      </c>
      <c r="R27" s="20"/>
      <c r="S27" s="8" t="str">
        <f t="shared" si="8"/>
        <v>-</v>
      </c>
      <c r="T27" s="11"/>
    </row>
    <row r="28" spans="1:20" ht="12.75">
      <c r="A28" s="12">
        <v>75</v>
      </c>
      <c r="B28" s="20">
        <v>13.6</v>
      </c>
      <c r="C28" s="8">
        <f t="shared" si="0"/>
        <v>862.1000000000001</v>
      </c>
      <c r="D28" s="20"/>
      <c r="E28" s="8" t="str">
        <f t="shared" si="1"/>
        <v>-</v>
      </c>
      <c r="F28" s="20"/>
      <c r="G28" s="8" t="str">
        <f t="shared" si="2"/>
        <v>-</v>
      </c>
      <c r="H28" s="20"/>
      <c r="I28" s="8" t="str">
        <f t="shared" si="3"/>
        <v>-</v>
      </c>
      <c r="J28" s="20"/>
      <c r="K28" s="8" t="str">
        <f t="shared" si="4"/>
        <v>-</v>
      </c>
      <c r="L28" s="20"/>
      <c r="M28" s="8" t="str">
        <f t="shared" si="5"/>
        <v>-</v>
      </c>
      <c r="N28" s="20"/>
      <c r="O28" s="8" t="str">
        <f t="shared" si="6"/>
        <v>-</v>
      </c>
      <c r="P28" s="20"/>
      <c r="Q28" s="8" t="str">
        <f t="shared" si="7"/>
        <v>-</v>
      </c>
      <c r="R28" s="20"/>
      <c r="S28" s="8" t="str">
        <f t="shared" si="8"/>
        <v>-</v>
      </c>
      <c r="T28" s="11"/>
    </row>
    <row r="29" spans="1:20" ht="12.75">
      <c r="A29" s="12">
        <v>80</v>
      </c>
      <c r="B29" s="20">
        <v>11.8</v>
      </c>
      <c r="C29" s="8">
        <f t="shared" si="0"/>
        <v>863.9000000000002</v>
      </c>
      <c r="D29" s="20"/>
      <c r="E29" s="8" t="str">
        <f t="shared" si="1"/>
        <v>-</v>
      </c>
      <c r="F29" s="20"/>
      <c r="G29" s="8" t="str">
        <f t="shared" si="2"/>
        <v>-</v>
      </c>
      <c r="H29" s="20"/>
      <c r="I29" s="8" t="str">
        <f t="shared" si="3"/>
        <v>-</v>
      </c>
      <c r="J29" s="20"/>
      <c r="K29" s="8" t="str">
        <f t="shared" si="4"/>
        <v>-</v>
      </c>
      <c r="L29" s="20"/>
      <c r="M29" s="8" t="str">
        <f t="shared" si="5"/>
        <v>-</v>
      </c>
      <c r="N29" s="20"/>
      <c r="O29" s="8" t="str">
        <f t="shared" si="6"/>
        <v>-</v>
      </c>
      <c r="P29" s="20"/>
      <c r="Q29" s="8" t="str">
        <f t="shared" si="7"/>
        <v>-</v>
      </c>
      <c r="R29" s="20"/>
      <c r="S29" s="8" t="str">
        <f t="shared" si="8"/>
        <v>-</v>
      </c>
      <c r="T29" s="11"/>
    </row>
    <row r="30" spans="1:20" ht="12.75">
      <c r="A30" s="12">
        <v>81.6</v>
      </c>
      <c r="B30" s="20">
        <v>11</v>
      </c>
      <c r="C30" s="8">
        <f t="shared" si="0"/>
        <v>864.7000000000002</v>
      </c>
      <c r="D30" s="20"/>
      <c r="E30" s="8" t="str">
        <f t="shared" si="1"/>
        <v>-</v>
      </c>
      <c r="F30" s="20"/>
      <c r="G30" s="8" t="str">
        <f t="shared" si="2"/>
        <v>-</v>
      </c>
      <c r="H30" s="20"/>
      <c r="I30" s="8" t="str">
        <f t="shared" si="3"/>
        <v>-</v>
      </c>
      <c r="J30" s="20"/>
      <c r="K30" s="8" t="str">
        <f t="shared" si="4"/>
        <v>-</v>
      </c>
      <c r="L30" s="20"/>
      <c r="M30" s="8" t="str">
        <f t="shared" si="5"/>
        <v>-</v>
      </c>
      <c r="N30" s="20"/>
      <c r="O30" s="8" t="str">
        <f t="shared" si="6"/>
        <v>-</v>
      </c>
      <c r="P30" s="20"/>
      <c r="Q30" s="8" t="str">
        <f t="shared" si="7"/>
        <v>-</v>
      </c>
      <c r="R30" s="20"/>
      <c r="S30" s="8" t="str">
        <f t="shared" si="8"/>
        <v>-</v>
      </c>
      <c r="T30" s="11" t="s">
        <v>19</v>
      </c>
    </row>
    <row r="31" spans="1:20" ht="12.75">
      <c r="A31" s="12">
        <v>95.6</v>
      </c>
      <c r="B31" s="20">
        <v>4.1</v>
      </c>
      <c r="C31" s="8">
        <f t="shared" si="0"/>
        <v>871.6000000000001</v>
      </c>
      <c r="D31" s="20"/>
      <c r="E31" s="8" t="str">
        <f t="shared" si="1"/>
        <v>-</v>
      </c>
      <c r="F31" s="20"/>
      <c r="G31" s="8" t="str">
        <f t="shared" si="2"/>
        <v>-</v>
      </c>
      <c r="H31" s="20"/>
      <c r="I31" s="8" t="str">
        <f t="shared" si="3"/>
        <v>-</v>
      </c>
      <c r="J31" s="20"/>
      <c r="K31" s="8" t="str">
        <f>IF(J31="","-",$H$3+$H$4-J31)</f>
        <v>-</v>
      </c>
      <c r="L31" s="20"/>
      <c r="M31" s="8" t="str">
        <f t="shared" si="5"/>
        <v>-</v>
      </c>
      <c r="N31" s="20"/>
      <c r="O31" s="8" t="str">
        <f t="shared" si="6"/>
        <v>-</v>
      </c>
      <c r="P31" s="20"/>
      <c r="Q31" s="8" t="str">
        <f>IF(P31="","-",$H$3+$H$4-P31)</f>
        <v>-</v>
      </c>
      <c r="R31" s="20"/>
      <c r="S31" s="8" t="str">
        <f t="shared" si="8"/>
        <v>-</v>
      </c>
      <c r="T31" s="11" t="s">
        <v>26</v>
      </c>
    </row>
    <row r="32" spans="2:19" ht="12.75">
      <c r="B32" s="25" t="s">
        <v>18</v>
      </c>
      <c r="C32" s="27">
        <v>859.7</v>
      </c>
      <c r="E32" s="27"/>
      <c r="G32" s="27"/>
      <c r="I32" s="27"/>
      <c r="K32" s="27"/>
      <c r="M32" s="27"/>
      <c r="O32" s="27"/>
      <c r="Q32" s="27"/>
      <c r="S32" s="27"/>
    </row>
    <row r="33" ht="12.75">
      <c r="A33" s="14"/>
    </row>
    <row r="34" ht="12.75">
      <c r="A34" s="24" t="str">
        <f>B3</f>
        <v>B-67-154</v>
      </c>
    </row>
    <row r="35" spans="1:4" ht="13.5" thickBot="1">
      <c r="A35" s="3" t="str">
        <f>F2</f>
        <v>North Side/ Down Stream</v>
      </c>
      <c r="B35" s="3"/>
      <c r="C35" s="3"/>
      <c r="D35" s="3"/>
    </row>
    <row r="36" spans="1:20" ht="12.75">
      <c r="A36" s="32" t="s">
        <v>25</v>
      </c>
      <c r="B36" s="4" t="s">
        <v>1</v>
      </c>
      <c r="C36" s="9">
        <v>41078</v>
      </c>
      <c r="D36" s="4" t="s">
        <v>1</v>
      </c>
      <c r="E36" s="9"/>
      <c r="F36" s="4" t="s">
        <v>1</v>
      </c>
      <c r="G36" s="9"/>
      <c r="H36" s="4" t="s">
        <v>1</v>
      </c>
      <c r="I36" s="9"/>
      <c r="J36" s="4" t="s">
        <v>1</v>
      </c>
      <c r="K36" s="9"/>
      <c r="L36" s="4" t="s">
        <v>1</v>
      </c>
      <c r="M36" s="9"/>
      <c r="N36" s="4" t="s">
        <v>1</v>
      </c>
      <c r="O36" s="9"/>
      <c r="P36" s="4" t="s">
        <v>1</v>
      </c>
      <c r="Q36" s="9"/>
      <c r="R36" s="4" t="s">
        <v>1</v>
      </c>
      <c r="S36" s="9"/>
      <c r="T36" s="35" t="s">
        <v>5</v>
      </c>
    </row>
    <row r="37" spans="1:20" ht="13.5" thickBot="1">
      <c r="A37" s="33"/>
      <c r="B37" s="10" t="s">
        <v>6</v>
      </c>
      <c r="C37" s="6">
        <v>2012</v>
      </c>
      <c r="D37" s="5" t="s">
        <v>6</v>
      </c>
      <c r="E37" s="6"/>
      <c r="F37" s="5" t="s">
        <v>6</v>
      </c>
      <c r="G37" s="6"/>
      <c r="H37" s="5" t="s">
        <v>6</v>
      </c>
      <c r="I37" s="6"/>
      <c r="J37" s="5" t="s">
        <v>6</v>
      </c>
      <c r="K37" s="6"/>
      <c r="L37" s="5" t="s">
        <v>6</v>
      </c>
      <c r="M37" s="6"/>
      <c r="N37" s="5" t="s">
        <v>6</v>
      </c>
      <c r="O37" s="6"/>
      <c r="P37" s="5" t="s">
        <v>6</v>
      </c>
      <c r="Q37" s="6"/>
      <c r="R37" s="5" t="s">
        <v>6</v>
      </c>
      <c r="S37" s="6"/>
      <c r="T37" s="36"/>
    </row>
    <row r="38" spans="1:20" ht="12.75">
      <c r="A38" s="34"/>
      <c r="B38" s="15" t="s">
        <v>7</v>
      </c>
      <c r="C38" s="19" t="s">
        <v>8</v>
      </c>
      <c r="D38" s="4" t="s">
        <v>7</v>
      </c>
      <c r="E38" s="7" t="s">
        <v>8</v>
      </c>
      <c r="F38" s="5" t="s">
        <v>7</v>
      </c>
      <c r="G38" s="6" t="s">
        <v>8</v>
      </c>
      <c r="H38" s="5" t="s">
        <v>7</v>
      </c>
      <c r="I38" s="6" t="s">
        <v>8</v>
      </c>
      <c r="J38" s="5" t="s">
        <v>7</v>
      </c>
      <c r="K38" s="6" t="s">
        <v>8</v>
      </c>
      <c r="L38" s="5" t="s">
        <v>7</v>
      </c>
      <c r="M38" s="6" t="s">
        <v>8</v>
      </c>
      <c r="N38" s="5" t="s">
        <v>7</v>
      </c>
      <c r="O38" s="6" t="s">
        <v>8</v>
      </c>
      <c r="P38" s="5" t="s">
        <v>7</v>
      </c>
      <c r="Q38" s="6" t="s">
        <v>8</v>
      </c>
      <c r="R38" s="5" t="s">
        <v>7</v>
      </c>
      <c r="S38" s="6" t="s">
        <v>8</v>
      </c>
      <c r="T38" s="37"/>
    </row>
    <row r="39" spans="1:20" ht="12.75">
      <c r="A39" s="21">
        <v>-10</v>
      </c>
      <c r="B39" s="20">
        <v>6.1</v>
      </c>
      <c r="C39" s="8">
        <f>$H$3+$H$4-B39</f>
        <v>869.6000000000001</v>
      </c>
      <c r="D39" s="20"/>
      <c r="E39" s="8" t="str">
        <f>IF(D39="","-",$H$3+$H$4-D39)</f>
        <v>-</v>
      </c>
      <c r="F39" s="20"/>
      <c r="G39" s="8" t="str">
        <f>IF(F39="","-",$H$3+$H$4-F39)</f>
        <v>-</v>
      </c>
      <c r="H39" s="20"/>
      <c r="I39" s="8" t="str">
        <f>IF(H39="","-",$H$3+$H$4-H39)</f>
        <v>-</v>
      </c>
      <c r="J39" s="20"/>
      <c r="K39" s="8" t="str">
        <f>IF(J39="","-",$H$3+$H$4-J39)</f>
        <v>-</v>
      </c>
      <c r="L39" s="20"/>
      <c r="M39" s="8" t="str">
        <f>IF(L39="","-",$H$3+$H$4-L39)</f>
        <v>-</v>
      </c>
      <c r="N39" s="20"/>
      <c r="O39" s="8" t="str">
        <f>IF(N39="","-",$H$3+$H$4-N39)</f>
        <v>-</v>
      </c>
      <c r="P39" s="20"/>
      <c r="Q39" s="8" t="str">
        <f>IF(P39="","-",$H$3+$H$4-P39)</f>
        <v>-</v>
      </c>
      <c r="R39" s="20"/>
      <c r="S39" s="8" t="str">
        <f>IF(R39="","-",$H$3+$H$4-R39)</f>
        <v>-</v>
      </c>
      <c r="T39" s="22" t="s">
        <v>26</v>
      </c>
    </row>
    <row r="40" spans="1:20" ht="12.75">
      <c r="A40" s="12">
        <v>0</v>
      </c>
      <c r="B40" s="20">
        <v>11.8</v>
      </c>
      <c r="C40" s="8">
        <f aca="true" t="shared" si="9" ref="C40:C58">$H$3+$H$4-B40</f>
        <v>863.9000000000002</v>
      </c>
      <c r="D40" s="20"/>
      <c r="E40" s="8" t="str">
        <f aca="true" t="shared" si="10" ref="E40:E57">IF(D40="","-",$H$3+$H$4-D40)</f>
        <v>-</v>
      </c>
      <c r="F40" s="20"/>
      <c r="G40" s="8" t="str">
        <f aca="true" t="shared" si="11" ref="G40:G58">IF(F40="","-",$H$3+$H$4-F40)</f>
        <v>-</v>
      </c>
      <c r="H40" s="20"/>
      <c r="I40" s="8" t="str">
        <f aca="true" t="shared" si="12" ref="I40:I58">IF(H40="","-",$H$3+$H$4-H40)</f>
        <v>-</v>
      </c>
      <c r="J40" s="20"/>
      <c r="K40" s="8" t="str">
        <f aca="true" t="shared" si="13" ref="K40:K57">IF(J40="","-",$H$3+$H$4-J40)</f>
        <v>-</v>
      </c>
      <c r="L40" s="20"/>
      <c r="M40" s="8" t="str">
        <f aca="true" t="shared" si="14" ref="M40:M58">IF(L40="","-",$H$3+$H$4-L40)</f>
        <v>-</v>
      </c>
      <c r="N40" s="20"/>
      <c r="O40" s="8" t="str">
        <f>IF(N40="","-",$H$3+$H$4-N40)</f>
        <v>-</v>
      </c>
      <c r="P40" s="20"/>
      <c r="Q40" s="8" t="str">
        <f aca="true" t="shared" si="15" ref="Q40:Q57">IF(P40="","-",$H$3+$H$4-P40)</f>
        <v>-</v>
      </c>
      <c r="R40" s="20"/>
      <c r="S40" s="8" t="str">
        <f aca="true" t="shared" si="16" ref="S40:S57">IF(R40="","-",$H$3+$H$4-R40)</f>
        <v>-</v>
      </c>
      <c r="T40" s="11" t="s">
        <v>20</v>
      </c>
    </row>
    <row r="41" spans="1:20" ht="12.75">
      <c r="A41" s="12">
        <v>5</v>
      </c>
      <c r="B41" s="20">
        <v>11.9</v>
      </c>
      <c r="C41" s="8">
        <f t="shared" si="9"/>
        <v>863.8000000000002</v>
      </c>
      <c r="D41" s="20"/>
      <c r="E41" s="8" t="str">
        <f t="shared" si="10"/>
        <v>-</v>
      </c>
      <c r="F41" s="20"/>
      <c r="G41" s="8" t="str">
        <f t="shared" si="11"/>
        <v>-</v>
      </c>
      <c r="H41" s="20"/>
      <c r="I41" s="8" t="str">
        <f t="shared" si="12"/>
        <v>-</v>
      </c>
      <c r="J41" s="20"/>
      <c r="K41" s="8" t="str">
        <f t="shared" si="13"/>
        <v>-</v>
      </c>
      <c r="L41" s="20"/>
      <c r="M41" s="8" t="str">
        <f t="shared" si="14"/>
        <v>-</v>
      </c>
      <c r="N41" s="20"/>
      <c r="O41" s="8" t="str">
        <f aca="true" t="shared" si="17" ref="O41:O57">IF(N41="","-",$H$3+$H$4-N41)</f>
        <v>-</v>
      </c>
      <c r="P41" s="20"/>
      <c r="Q41" s="8" t="str">
        <f t="shared" si="15"/>
        <v>-</v>
      </c>
      <c r="R41" s="20"/>
      <c r="S41" s="8" t="str">
        <f t="shared" si="16"/>
        <v>-</v>
      </c>
      <c r="T41" s="11"/>
    </row>
    <row r="42" spans="1:20" ht="12.75">
      <c r="A42" s="12">
        <v>10</v>
      </c>
      <c r="B42" s="20">
        <v>13.1</v>
      </c>
      <c r="C42" s="8">
        <f t="shared" si="9"/>
        <v>862.6000000000001</v>
      </c>
      <c r="D42" s="20"/>
      <c r="E42" s="8" t="str">
        <f t="shared" si="10"/>
        <v>-</v>
      </c>
      <c r="F42" s="20"/>
      <c r="G42" s="8" t="str">
        <f t="shared" si="11"/>
        <v>-</v>
      </c>
      <c r="H42" s="20"/>
      <c r="I42" s="8" t="str">
        <f t="shared" si="12"/>
        <v>-</v>
      </c>
      <c r="J42" s="20"/>
      <c r="K42" s="8" t="str">
        <f t="shared" si="13"/>
        <v>-</v>
      </c>
      <c r="L42" s="20"/>
      <c r="M42" s="8" t="str">
        <f t="shared" si="14"/>
        <v>-</v>
      </c>
      <c r="N42" s="20"/>
      <c r="O42" s="8" t="str">
        <f t="shared" si="17"/>
        <v>-</v>
      </c>
      <c r="P42" s="20"/>
      <c r="Q42" s="8" t="str">
        <f t="shared" si="15"/>
        <v>-</v>
      </c>
      <c r="R42" s="20"/>
      <c r="S42" s="8" t="str">
        <f t="shared" si="16"/>
        <v>-</v>
      </c>
      <c r="T42" s="11"/>
    </row>
    <row r="43" spans="1:20" ht="12.75">
      <c r="A43" s="12">
        <v>15</v>
      </c>
      <c r="B43" s="20">
        <v>15.3</v>
      </c>
      <c r="C43" s="8">
        <f t="shared" si="9"/>
        <v>860.4000000000002</v>
      </c>
      <c r="D43" s="20"/>
      <c r="E43" s="8" t="str">
        <f t="shared" si="10"/>
        <v>-</v>
      </c>
      <c r="F43" s="20"/>
      <c r="G43" s="8" t="str">
        <f t="shared" si="11"/>
        <v>-</v>
      </c>
      <c r="H43" s="20"/>
      <c r="I43" s="8" t="str">
        <f t="shared" si="12"/>
        <v>-</v>
      </c>
      <c r="J43" s="20"/>
      <c r="K43" s="8" t="str">
        <f t="shared" si="13"/>
        <v>-</v>
      </c>
      <c r="L43" s="20"/>
      <c r="M43" s="8" t="str">
        <f t="shared" si="14"/>
        <v>-</v>
      </c>
      <c r="N43" s="20"/>
      <c r="O43" s="8" t="str">
        <f t="shared" si="17"/>
        <v>-</v>
      </c>
      <c r="P43" s="20"/>
      <c r="Q43" s="8" t="str">
        <f t="shared" si="15"/>
        <v>-</v>
      </c>
      <c r="R43" s="20"/>
      <c r="S43" s="8" t="str">
        <f t="shared" si="16"/>
        <v>-</v>
      </c>
      <c r="T43" s="11"/>
    </row>
    <row r="44" spans="1:20" ht="12.75">
      <c r="A44" s="12">
        <v>20</v>
      </c>
      <c r="B44" s="20">
        <v>18.3</v>
      </c>
      <c r="C44" s="8">
        <f t="shared" si="9"/>
        <v>857.4000000000002</v>
      </c>
      <c r="D44" s="20"/>
      <c r="E44" s="8" t="str">
        <f t="shared" si="10"/>
        <v>-</v>
      </c>
      <c r="F44" s="20"/>
      <c r="G44" s="8" t="str">
        <f t="shared" si="11"/>
        <v>-</v>
      </c>
      <c r="H44" s="20"/>
      <c r="I44" s="8" t="str">
        <f t="shared" si="12"/>
        <v>-</v>
      </c>
      <c r="J44" s="20"/>
      <c r="K44" s="8" t="str">
        <f t="shared" si="13"/>
        <v>-</v>
      </c>
      <c r="L44" s="20"/>
      <c r="M44" s="8" t="str">
        <f t="shared" si="14"/>
        <v>-</v>
      </c>
      <c r="N44" s="20"/>
      <c r="O44" s="8" t="str">
        <f t="shared" si="17"/>
        <v>-</v>
      </c>
      <c r="P44" s="20"/>
      <c r="Q44" s="8" t="str">
        <f t="shared" si="15"/>
        <v>-</v>
      </c>
      <c r="R44" s="20"/>
      <c r="S44" s="8" t="str">
        <f t="shared" si="16"/>
        <v>-</v>
      </c>
      <c r="T44" s="11"/>
    </row>
    <row r="45" spans="1:20" ht="12.75">
      <c r="A45" s="12">
        <v>25</v>
      </c>
      <c r="B45" s="20">
        <v>19.3</v>
      </c>
      <c r="C45" s="8">
        <f t="shared" si="9"/>
        <v>856.4000000000002</v>
      </c>
      <c r="D45" s="20"/>
      <c r="E45" s="8" t="str">
        <f t="shared" si="10"/>
        <v>-</v>
      </c>
      <c r="F45" s="20"/>
      <c r="G45" s="8" t="str">
        <f t="shared" si="11"/>
        <v>-</v>
      </c>
      <c r="H45" s="20"/>
      <c r="I45" s="8" t="str">
        <f t="shared" si="12"/>
        <v>-</v>
      </c>
      <c r="J45" s="20"/>
      <c r="K45" s="8" t="str">
        <f t="shared" si="13"/>
        <v>-</v>
      </c>
      <c r="L45" s="20"/>
      <c r="M45" s="8" t="str">
        <f t="shared" si="14"/>
        <v>-</v>
      </c>
      <c r="N45" s="20"/>
      <c r="O45" s="8" t="str">
        <f t="shared" si="17"/>
        <v>-</v>
      </c>
      <c r="P45" s="20"/>
      <c r="Q45" s="8" t="str">
        <f t="shared" si="15"/>
        <v>-</v>
      </c>
      <c r="R45" s="20"/>
      <c r="S45" s="8" t="str">
        <f t="shared" si="16"/>
        <v>-</v>
      </c>
      <c r="T45" s="11"/>
    </row>
    <row r="46" spans="1:20" ht="12.75">
      <c r="A46" s="12">
        <v>30</v>
      </c>
      <c r="B46" s="20">
        <v>19.8</v>
      </c>
      <c r="C46" s="8">
        <f t="shared" si="9"/>
        <v>855.9000000000002</v>
      </c>
      <c r="D46" s="20"/>
      <c r="E46" s="8" t="str">
        <f t="shared" si="10"/>
        <v>-</v>
      </c>
      <c r="F46" s="20"/>
      <c r="G46" s="8" t="str">
        <f t="shared" si="11"/>
        <v>-</v>
      </c>
      <c r="H46" s="20"/>
      <c r="I46" s="8" t="str">
        <f t="shared" si="12"/>
        <v>-</v>
      </c>
      <c r="J46" s="20"/>
      <c r="K46" s="8" t="str">
        <f t="shared" si="13"/>
        <v>-</v>
      </c>
      <c r="L46" s="20"/>
      <c r="M46" s="8" t="str">
        <f t="shared" si="14"/>
        <v>-</v>
      </c>
      <c r="N46" s="20"/>
      <c r="O46" s="8" t="str">
        <f t="shared" si="17"/>
        <v>-</v>
      </c>
      <c r="P46" s="20"/>
      <c r="Q46" s="8" t="str">
        <f t="shared" si="15"/>
        <v>-</v>
      </c>
      <c r="R46" s="20"/>
      <c r="S46" s="8" t="str">
        <f t="shared" si="16"/>
        <v>-</v>
      </c>
      <c r="T46" s="11"/>
    </row>
    <row r="47" spans="1:20" ht="12.75">
      <c r="A47" s="12">
        <v>35</v>
      </c>
      <c r="B47" s="20">
        <v>20.1</v>
      </c>
      <c r="C47" s="8">
        <f t="shared" si="9"/>
        <v>855.6000000000001</v>
      </c>
      <c r="D47" s="20"/>
      <c r="E47" s="8" t="str">
        <f t="shared" si="10"/>
        <v>-</v>
      </c>
      <c r="F47" s="20"/>
      <c r="G47" s="8" t="str">
        <f t="shared" si="11"/>
        <v>-</v>
      </c>
      <c r="H47" s="20"/>
      <c r="I47" s="8" t="str">
        <f t="shared" si="12"/>
        <v>-</v>
      </c>
      <c r="J47" s="20"/>
      <c r="K47" s="8" t="str">
        <f t="shared" si="13"/>
        <v>-</v>
      </c>
      <c r="L47" s="20"/>
      <c r="M47" s="8" t="str">
        <f t="shared" si="14"/>
        <v>-</v>
      </c>
      <c r="N47" s="20"/>
      <c r="O47" s="8" t="str">
        <f t="shared" si="17"/>
        <v>-</v>
      </c>
      <c r="P47" s="20"/>
      <c r="Q47" s="8" t="str">
        <f t="shared" si="15"/>
        <v>-</v>
      </c>
      <c r="R47" s="20"/>
      <c r="S47" s="8" t="str">
        <f t="shared" si="16"/>
        <v>-</v>
      </c>
      <c r="T47" s="11"/>
    </row>
    <row r="48" spans="1:20" ht="12.75">
      <c r="A48" s="12">
        <v>40</v>
      </c>
      <c r="B48" s="20">
        <v>20.2</v>
      </c>
      <c r="C48" s="8">
        <f t="shared" si="9"/>
        <v>855.5000000000001</v>
      </c>
      <c r="D48" s="20"/>
      <c r="E48" s="8" t="str">
        <f t="shared" si="10"/>
        <v>-</v>
      </c>
      <c r="F48" s="20"/>
      <c r="G48" s="8" t="str">
        <f t="shared" si="11"/>
        <v>-</v>
      </c>
      <c r="H48" s="20"/>
      <c r="I48" s="8" t="str">
        <f t="shared" si="12"/>
        <v>-</v>
      </c>
      <c r="J48" s="20"/>
      <c r="K48" s="8" t="str">
        <f t="shared" si="13"/>
        <v>-</v>
      </c>
      <c r="L48" s="20"/>
      <c r="M48" s="8" t="str">
        <f t="shared" si="14"/>
        <v>-</v>
      </c>
      <c r="N48" s="20"/>
      <c r="O48" s="8" t="str">
        <f t="shared" si="17"/>
        <v>-</v>
      </c>
      <c r="P48" s="20"/>
      <c r="Q48" s="8" t="str">
        <f t="shared" si="15"/>
        <v>-</v>
      </c>
      <c r="R48" s="20"/>
      <c r="S48" s="8" t="str">
        <f t="shared" si="16"/>
        <v>-</v>
      </c>
      <c r="T48" s="11"/>
    </row>
    <row r="49" spans="1:20" ht="12.75">
      <c r="A49" s="12">
        <v>45</v>
      </c>
      <c r="B49" s="20">
        <v>20.5</v>
      </c>
      <c r="C49" s="8">
        <f t="shared" si="9"/>
        <v>855.2000000000002</v>
      </c>
      <c r="D49" s="20"/>
      <c r="E49" s="8" t="str">
        <f t="shared" si="10"/>
        <v>-</v>
      </c>
      <c r="F49" s="20"/>
      <c r="G49" s="8" t="str">
        <f t="shared" si="11"/>
        <v>-</v>
      </c>
      <c r="H49" s="20"/>
      <c r="I49" s="8" t="str">
        <f t="shared" si="12"/>
        <v>-</v>
      </c>
      <c r="J49" s="20"/>
      <c r="K49" s="8" t="str">
        <f t="shared" si="13"/>
        <v>-</v>
      </c>
      <c r="L49" s="20"/>
      <c r="M49" s="8" t="str">
        <f t="shared" si="14"/>
        <v>-</v>
      </c>
      <c r="N49" s="20"/>
      <c r="O49" s="8" t="str">
        <f t="shared" si="17"/>
        <v>-</v>
      </c>
      <c r="P49" s="20"/>
      <c r="Q49" s="8" t="str">
        <f t="shared" si="15"/>
        <v>-</v>
      </c>
      <c r="R49" s="20"/>
      <c r="S49" s="8" t="str">
        <f t="shared" si="16"/>
        <v>-</v>
      </c>
      <c r="T49" s="11"/>
    </row>
    <row r="50" spans="1:20" ht="12.75">
      <c r="A50" s="12">
        <v>50</v>
      </c>
      <c r="B50" s="20">
        <v>19.3</v>
      </c>
      <c r="C50" s="8">
        <f t="shared" si="9"/>
        <v>856.4000000000002</v>
      </c>
      <c r="D50" s="20"/>
      <c r="E50" s="8" t="str">
        <f t="shared" si="10"/>
        <v>-</v>
      </c>
      <c r="F50" s="20"/>
      <c r="G50" s="8" t="str">
        <f t="shared" si="11"/>
        <v>-</v>
      </c>
      <c r="H50" s="20"/>
      <c r="I50" s="8" t="str">
        <f t="shared" si="12"/>
        <v>-</v>
      </c>
      <c r="J50" s="20"/>
      <c r="K50" s="8" t="str">
        <f t="shared" si="13"/>
        <v>-</v>
      </c>
      <c r="L50" s="20"/>
      <c r="M50" s="8" t="str">
        <f t="shared" si="14"/>
        <v>-</v>
      </c>
      <c r="N50" s="20"/>
      <c r="O50" s="8" t="str">
        <f t="shared" si="17"/>
        <v>-</v>
      </c>
      <c r="P50" s="20"/>
      <c r="Q50" s="8" t="str">
        <f t="shared" si="15"/>
        <v>-</v>
      </c>
      <c r="R50" s="20"/>
      <c r="S50" s="8" t="str">
        <f t="shared" si="16"/>
        <v>-</v>
      </c>
      <c r="T50" s="11"/>
    </row>
    <row r="51" spans="1:20" ht="12.75">
      <c r="A51" s="12">
        <v>55</v>
      </c>
      <c r="B51" s="20">
        <v>18.6</v>
      </c>
      <c r="C51" s="8">
        <f t="shared" si="9"/>
        <v>857.1000000000001</v>
      </c>
      <c r="D51" s="20"/>
      <c r="E51" s="8" t="str">
        <f t="shared" si="10"/>
        <v>-</v>
      </c>
      <c r="F51" s="20"/>
      <c r="G51" s="8" t="str">
        <f t="shared" si="11"/>
        <v>-</v>
      </c>
      <c r="H51" s="20"/>
      <c r="I51" s="8" t="str">
        <f t="shared" si="12"/>
        <v>-</v>
      </c>
      <c r="J51" s="20"/>
      <c r="K51" s="8" t="str">
        <f t="shared" si="13"/>
        <v>-</v>
      </c>
      <c r="L51" s="20"/>
      <c r="M51" s="8" t="str">
        <f t="shared" si="14"/>
        <v>-</v>
      </c>
      <c r="N51" s="20"/>
      <c r="O51" s="8" t="str">
        <f t="shared" si="17"/>
        <v>-</v>
      </c>
      <c r="P51" s="20"/>
      <c r="Q51" s="8" t="str">
        <f t="shared" si="15"/>
        <v>-</v>
      </c>
      <c r="R51" s="20"/>
      <c r="S51" s="8" t="str">
        <f t="shared" si="16"/>
        <v>-</v>
      </c>
      <c r="T51" s="11"/>
    </row>
    <row r="52" spans="1:20" ht="12.75">
      <c r="A52" s="12">
        <v>60</v>
      </c>
      <c r="B52" s="20">
        <v>17.7</v>
      </c>
      <c r="C52" s="8">
        <f t="shared" si="9"/>
        <v>858.0000000000001</v>
      </c>
      <c r="D52" s="20"/>
      <c r="E52" s="8" t="str">
        <f t="shared" si="10"/>
        <v>-</v>
      </c>
      <c r="F52" s="20"/>
      <c r="G52" s="8" t="str">
        <f t="shared" si="11"/>
        <v>-</v>
      </c>
      <c r="H52" s="20"/>
      <c r="I52" s="8" t="str">
        <f t="shared" si="12"/>
        <v>-</v>
      </c>
      <c r="J52" s="20"/>
      <c r="K52" s="8" t="str">
        <f t="shared" si="13"/>
        <v>-</v>
      </c>
      <c r="L52" s="20"/>
      <c r="M52" s="8" t="str">
        <f t="shared" si="14"/>
        <v>-</v>
      </c>
      <c r="N52" s="20"/>
      <c r="O52" s="8" t="str">
        <f t="shared" si="17"/>
        <v>-</v>
      </c>
      <c r="P52" s="20"/>
      <c r="Q52" s="8" t="str">
        <f t="shared" si="15"/>
        <v>-</v>
      </c>
      <c r="R52" s="20"/>
      <c r="S52" s="8" t="str">
        <f t="shared" si="16"/>
        <v>-</v>
      </c>
      <c r="T52" s="11"/>
    </row>
    <row r="53" spans="1:20" ht="12.75">
      <c r="A53" s="12">
        <v>65</v>
      </c>
      <c r="B53" s="20">
        <v>16.6</v>
      </c>
      <c r="C53" s="8">
        <f t="shared" si="9"/>
        <v>859.1000000000001</v>
      </c>
      <c r="D53" s="20"/>
      <c r="E53" s="8" t="str">
        <f t="shared" si="10"/>
        <v>-</v>
      </c>
      <c r="F53" s="20"/>
      <c r="G53" s="8" t="str">
        <f t="shared" si="11"/>
        <v>-</v>
      </c>
      <c r="H53" s="20"/>
      <c r="I53" s="8" t="str">
        <f t="shared" si="12"/>
        <v>-</v>
      </c>
      <c r="J53" s="20"/>
      <c r="K53" s="8" t="str">
        <f t="shared" si="13"/>
        <v>-</v>
      </c>
      <c r="L53" s="20"/>
      <c r="M53" s="8" t="str">
        <f t="shared" si="14"/>
        <v>-</v>
      </c>
      <c r="N53" s="20"/>
      <c r="O53" s="8" t="str">
        <f t="shared" si="17"/>
        <v>-</v>
      </c>
      <c r="P53" s="20"/>
      <c r="Q53" s="8" t="str">
        <f t="shared" si="15"/>
        <v>-</v>
      </c>
      <c r="R53" s="20"/>
      <c r="S53" s="8" t="str">
        <f t="shared" si="16"/>
        <v>-</v>
      </c>
      <c r="T53" s="11"/>
    </row>
    <row r="54" spans="1:20" ht="12.75">
      <c r="A54" s="12">
        <v>70</v>
      </c>
      <c r="B54" s="20">
        <v>16.4</v>
      </c>
      <c r="C54" s="8">
        <f t="shared" si="9"/>
        <v>859.3000000000002</v>
      </c>
      <c r="D54" s="20"/>
      <c r="E54" s="8" t="str">
        <f t="shared" si="10"/>
        <v>-</v>
      </c>
      <c r="F54" s="20"/>
      <c r="G54" s="8" t="str">
        <f t="shared" si="11"/>
        <v>-</v>
      </c>
      <c r="H54" s="20"/>
      <c r="I54" s="8" t="str">
        <f t="shared" si="12"/>
        <v>-</v>
      </c>
      <c r="J54" s="20"/>
      <c r="K54" s="8" t="str">
        <f t="shared" si="13"/>
        <v>-</v>
      </c>
      <c r="L54" s="20"/>
      <c r="M54" s="8" t="str">
        <f t="shared" si="14"/>
        <v>-</v>
      </c>
      <c r="N54" s="20"/>
      <c r="O54" s="8" t="str">
        <f t="shared" si="17"/>
        <v>-</v>
      </c>
      <c r="P54" s="20"/>
      <c r="Q54" s="8" t="str">
        <f t="shared" si="15"/>
        <v>-</v>
      </c>
      <c r="R54" s="20"/>
      <c r="S54" s="8" t="str">
        <f t="shared" si="16"/>
        <v>-</v>
      </c>
      <c r="T54" s="11"/>
    </row>
    <row r="55" spans="1:20" ht="12.75">
      <c r="A55" s="12">
        <v>75</v>
      </c>
      <c r="B55" s="20">
        <v>13.7</v>
      </c>
      <c r="C55" s="8">
        <f t="shared" si="9"/>
        <v>862.0000000000001</v>
      </c>
      <c r="D55" s="20"/>
      <c r="E55" s="8" t="str">
        <f t="shared" si="10"/>
        <v>-</v>
      </c>
      <c r="F55" s="20"/>
      <c r="G55" s="8" t="str">
        <f t="shared" si="11"/>
        <v>-</v>
      </c>
      <c r="H55" s="20"/>
      <c r="I55" s="8" t="str">
        <f t="shared" si="12"/>
        <v>-</v>
      </c>
      <c r="J55" s="20"/>
      <c r="K55" s="8" t="str">
        <f t="shared" si="13"/>
        <v>-</v>
      </c>
      <c r="L55" s="20"/>
      <c r="M55" s="8" t="str">
        <f t="shared" si="14"/>
        <v>-</v>
      </c>
      <c r="N55" s="20"/>
      <c r="O55" s="8" t="str">
        <f t="shared" si="17"/>
        <v>-</v>
      </c>
      <c r="P55" s="20"/>
      <c r="Q55" s="8" t="str">
        <f t="shared" si="15"/>
        <v>-</v>
      </c>
      <c r="R55" s="20"/>
      <c r="S55" s="8" t="str">
        <f t="shared" si="16"/>
        <v>-</v>
      </c>
      <c r="T55" s="11"/>
    </row>
    <row r="56" spans="1:20" ht="12.75">
      <c r="A56" s="12">
        <v>80</v>
      </c>
      <c r="B56" s="20">
        <v>10.4</v>
      </c>
      <c r="C56" s="8">
        <f t="shared" si="9"/>
        <v>865.3000000000002</v>
      </c>
      <c r="D56" s="20"/>
      <c r="E56" s="8" t="str">
        <f t="shared" si="10"/>
        <v>-</v>
      </c>
      <c r="F56" s="20"/>
      <c r="G56" s="8" t="str">
        <f t="shared" si="11"/>
        <v>-</v>
      </c>
      <c r="H56" s="20"/>
      <c r="I56" s="8" t="str">
        <f t="shared" si="12"/>
        <v>-</v>
      </c>
      <c r="J56" s="20"/>
      <c r="K56" s="8" t="str">
        <f t="shared" si="13"/>
        <v>-</v>
      </c>
      <c r="L56" s="20"/>
      <c r="M56" s="8" t="str">
        <f t="shared" si="14"/>
        <v>-</v>
      </c>
      <c r="N56" s="20"/>
      <c r="O56" s="8" t="str">
        <f t="shared" si="17"/>
        <v>-</v>
      </c>
      <c r="P56" s="20"/>
      <c r="Q56" s="8" t="str">
        <f t="shared" si="15"/>
        <v>-</v>
      </c>
      <c r="R56" s="20"/>
      <c r="S56" s="8" t="str">
        <f t="shared" si="16"/>
        <v>-</v>
      </c>
      <c r="T56" s="11"/>
    </row>
    <row r="57" spans="1:20" ht="12.75">
      <c r="A57" s="12">
        <v>81.7</v>
      </c>
      <c r="B57" s="20">
        <v>9</v>
      </c>
      <c r="C57" s="8">
        <f t="shared" si="9"/>
        <v>866.7000000000002</v>
      </c>
      <c r="D57" s="20"/>
      <c r="E57" s="8" t="str">
        <f t="shared" si="10"/>
        <v>-</v>
      </c>
      <c r="F57" s="20"/>
      <c r="G57" s="8" t="str">
        <f t="shared" si="11"/>
        <v>-</v>
      </c>
      <c r="H57" s="20"/>
      <c r="I57" s="8" t="str">
        <f t="shared" si="12"/>
        <v>-</v>
      </c>
      <c r="J57" s="20"/>
      <c r="K57" s="8" t="str">
        <f t="shared" si="13"/>
        <v>-</v>
      </c>
      <c r="L57" s="20"/>
      <c r="M57" s="8" t="str">
        <f t="shared" si="14"/>
        <v>-</v>
      </c>
      <c r="N57" s="20"/>
      <c r="O57" s="8" t="str">
        <f t="shared" si="17"/>
        <v>-</v>
      </c>
      <c r="P57" s="20"/>
      <c r="Q57" s="8" t="str">
        <f t="shared" si="15"/>
        <v>-</v>
      </c>
      <c r="R57" s="20"/>
      <c r="S57" s="8" t="str">
        <f t="shared" si="16"/>
        <v>-</v>
      </c>
      <c r="T57" s="11" t="s">
        <v>19</v>
      </c>
    </row>
    <row r="58" spans="1:20" ht="12.75">
      <c r="A58" s="12">
        <v>90.7</v>
      </c>
      <c r="B58" s="20">
        <v>5.6</v>
      </c>
      <c r="C58" s="8">
        <f t="shared" si="9"/>
        <v>870.1000000000001</v>
      </c>
      <c r="D58" s="20"/>
      <c r="E58" s="8" t="str">
        <f>IF(D58="","-",$H$3+$H$4-D58)</f>
        <v>-</v>
      </c>
      <c r="F58" s="20"/>
      <c r="G58" s="8" t="str">
        <f t="shared" si="11"/>
        <v>-</v>
      </c>
      <c r="H58" s="20"/>
      <c r="I58" s="8" t="str">
        <f t="shared" si="12"/>
        <v>-</v>
      </c>
      <c r="J58" s="20"/>
      <c r="K58" s="8" t="str">
        <f>IF(J58="","-",$H$3+$H$4-J58)</f>
        <v>-</v>
      </c>
      <c r="L58" s="20"/>
      <c r="M58" s="8" t="str">
        <f t="shared" si="14"/>
        <v>-</v>
      </c>
      <c r="N58" s="20"/>
      <c r="O58" s="8" t="str">
        <f>IF(N58="","-",$H$3+$H$4-N58)</f>
        <v>-</v>
      </c>
      <c r="P58" s="20"/>
      <c r="Q58" s="8" t="str">
        <f>IF(P58="","-",$H$3+$H$4-P58)</f>
        <v>-</v>
      </c>
      <c r="R58" s="20"/>
      <c r="S58" s="8" t="str">
        <f>IF(R58="","-",$H$3+$H$4-R58)</f>
        <v>-</v>
      </c>
      <c r="T58" s="11" t="s">
        <v>26</v>
      </c>
    </row>
    <row r="59" spans="2:19" ht="12.75">
      <c r="B59" s="26" t="s">
        <v>17</v>
      </c>
      <c r="C59" s="27">
        <v>859.7</v>
      </c>
      <c r="E59" s="27"/>
      <c r="G59" s="27"/>
      <c r="I59" s="27"/>
      <c r="K59" s="27"/>
      <c r="M59" s="27"/>
      <c r="O59" s="27"/>
      <c r="Q59" s="27"/>
      <c r="S59" s="27"/>
    </row>
  </sheetData>
  <sheetProtection/>
  <mergeCells count="5">
    <mergeCell ref="A36:A38"/>
    <mergeCell ref="T36:T38"/>
    <mergeCell ref="A1:T1"/>
    <mergeCell ref="A9:A11"/>
    <mergeCell ref="T9:T11"/>
  </mergeCells>
  <printOptions/>
  <pageMargins left="0.75" right="0.75" top="1" bottom="1" header="0.5" footer="0.5"/>
  <pageSetup fitToHeight="1" fitToWidth="1" horizontalDpi="600" verticalDpi="600" orientation="landscape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DOTJDN</dc:creator>
  <cp:keywords/>
  <dc:description/>
  <cp:lastModifiedBy>dotk1l</cp:lastModifiedBy>
  <cp:lastPrinted>2012-07-24T16:37:07Z</cp:lastPrinted>
  <dcterms:created xsi:type="dcterms:W3CDTF">2004-07-22T12:42:51Z</dcterms:created>
  <dcterms:modified xsi:type="dcterms:W3CDTF">2012-07-24T16:38:47Z</dcterms:modified>
  <cp:category/>
  <cp:version/>
  <cp:contentType/>
  <cp:contentStatus/>
</cp:coreProperties>
</file>